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PL.Detalhada" sheetId="1" r:id="rId1"/>
  </sheets>
  <definedNames>
    <definedName name="_xlnm.Print_Area" localSheetId="0">'PL.Detalhada'!$A$1:$G$119</definedName>
    <definedName name="CORRIMÃO" hidden="1">{"'Arma??o'!$A$1:$A$2"}</definedName>
    <definedName name="corrrimao" hidden="1">{"'Arma??o'!$A$1:$A$2"}</definedName>
    <definedName name="HTML_CodePage" hidden="1">437</definedName>
    <definedName name="HTML_Control" hidden="1">{"'Arma??o'!$A$1:$A$2"}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_xlnm.Print_Titles" localSheetId="0">'PL.Detalhada'!$1:$7</definedName>
  </definedNames>
  <calcPr fullCalcOnLoad="1"/>
</workbook>
</file>

<file path=xl/sharedStrings.xml><?xml version="1.0" encoding="utf-8"?>
<sst xmlns="http://schemas.openxmlformats.org/spreadsheetml/2006/main" count="310" uniqueCount="172">
  <si>
    <t>CÓDIGO</t>
  </si>
  <si>
    <t>DESCRIÇÃO</t>
  </si>
  <si>
    <t>UNID.</t>
  </si>
  <si>
    <t>QUANT.</t>
  </si>
  <si>
    <t>UNIT.</t>
  </si>
  <si>
    <t>TOTAL</t>
  </si>
  <si>
    <t>I</t>
  </si>
  <si>
    <t>I.1</t>
  </si>
  <si>
    <t>I.2</t>
  </si>
  <si>
    <t>II</t>
  </si>
  <si>
    <t>II.1</t>
  </si>
  <si>
    <t>II.2</t>
  </si>
  <si>
    <t>II.2.1</t>
  </si>
  <si>
    <t>PLANILHA DETALHADA - POR FASE</t>
  </si>
  <si>
    <t>SERVIÇOS INICIAIS</t>
  </si>
  <si>
    <t/>
  </si>
  <si>
    <t>PLACA DA OBRA</t>
  </si>
  <si>
    <t>020802</t>
  </si>
  <si>
    <t>Placa de identificação para obra</t>
  </si>
  <si>
    <t xml:space="preserve">m² </t>
  </si>
  <si>
    <t>CANTEIRO</t>
  </si>
  <si>
    <t>020208</t>
  </si>
  <si>
    <t>Container escritório com 1 sanitário - mínimo 9,20 m²</t>
  </si>
  <si>
    <t>unmes</t>
  </si>
  <si>
    <t>020206</t>
  </si>
  <si>
    <t>Container depósito - mínimo 9,20 m²</t>
  </si>
  <si>
    <t>020308</t>
  </si>
  <si>
    <t>Fechamento provisório de vãos em chapa de madeira compensada</t>
  </si>
  <si>
    <t>330304</t>
  </si>
  <si>
    <t>Caiação em massa</t>
  </si>
  <si>
    <t>I.3</t>
  </si>
  <si>
    <t>PROTEÇÃO DE SUPERFÍCIES</t>
  </si>
  <si>
    <t>020303</t>
  </si>
  <si>
    <t>Proteção de superfícies em geral com plástico bolha</t>
  </si>
  <si>
    <t>AUDITÓRIO SÍMON BOLIVAR</t>
  </si>
  <si>
    <t>TETO DOS CORREDORES LATERAIS EXTERNOS (BEIRAIS)</t>
  </si>
  <si>
    <t>II.1.1</t>
  </si>
  <si>
    <t>PLATAFORMAS</t>
  </si>
  <si>
    <t>020604</t>
  </si>
  <si>
    <t>Locação de plataforma elevatória articulada, com altura aproximada de 20,00m e capacidade para 227kg, diesel</t>
  </si>
  <si>
    <t>II.1.2</t>
  </si>
  <si>
    <t>RECUPERAÇÃO ESTRUTURAL</t>
  </si>
  <si>
    <t>335031</t>
  </si>
  <si>
    <t>Lixamento mecanizado de concreto para obra do Memorial da América Latina</t>
  </si>
  <si>
    <t>335032</t>
  </si>
  <si>
    <t>Estucamento e lixamento de concreto para obra do Memorial da América Latina</t>
  </si>
  <si>
    <t>050704</t>
  </si>
  <si>
    <t>Remoção de entulho separado de obra com caçamba metálica - terra, alvenaria, concreto, argamassa, madeira, papel, plástico ou metal</t>
  </si>
  <si>
    <t xml:space="preserve">m³  </t>
  </si>
  <si>
    <t>II.1.3</t>
  </si>
  <si>
    <t>PROTEÇÃO E ACABAMENTO</t>
  </si>
  <si>
    <t>330379</t>
  </si>
  <si>
    <t>Sistema de proteção de superfície à base de poliuretano bi-componente</t>
  </si>
  <si>
    <t>TETO DOS CORREDORES, ENTRE AUDITÓRIO E BRISES</t>
  </si>
  <si>
    <t>ANDAIMES E PLATAFORMAS</t>
  </si>
  <si>
    <t>020508</t>
  </si>
  <si>
    <t>Montagem e desmontagem de andaime torre metálica com altura superior a 10 m</t>
  </si>
  <si>
    <t>m</t>
  </si>
  <si>
    <t>020515</t>
  </si>
  <si>
    <t>Andaime torre metálico de 1,5 x 1,5 m</t>
  </si>
  <si>
    <t>mxmes</t>
  </si>
  <si>
    <t>II.2.2</t>
  </si>
  <si>
    <t>II.2.3</t>
  </si>
  <si>
    <t>PROTEÇÃO E ACABEMNTO</t>
  </si>
  <si>
    <t>II.3</t>
  </si>
  <si>
    <t>PAREDES EXTERNAS (PELO LADO DE FORA, NOS CORREDORES)</t>
  </si>
  <si>
    <t>II.3.1</t>
  </si>
  <si>
    <t>020503</t>
  </si>
  <si>
    <t>Andaime tubular fachadeiro</t>
  </si>
  <si>
    <t>m²mes</t>
  </si>
  <si>
    <t>020510</t>
  </si>
  <si>
    <t>Montagem e desmontagem de andaime tubular fachadeiro com altura superior a 10m</t>
  </si>
  <si>
    <t>II.3.2</t>
  </si>
  <si>
    <t>II.4</t>
  </si>
  <si>
    <t>FOYER</t>
  </si>
  <si>
    <t>II.4.1</t>
  </si>
  <si>
    <t>020506</t>
  </si>
  <si>
    <t>Montagem e desmontagem de andaime torre metálica com altura até 10m</t>
  </si>
  <si>
    <t>II.4.2</t>
  </si>
  <si>
    <t>112013</t>
  </si>
  <si>
    <t>Tratamento de fissuras estáveis (não ativas) em elementos de concreto</t>
  </si>
  <si>
    <t>012365</t>
  </si>
  <si>
    <t>Hidrojateamento com pressão entre 300 a 400 Bar</t>
  </si>
  <si>
    <t>II.4.3</t>
  </si>
  <si>
    <t>II.5</t>
  </si>
  <si>
    <t>ABÓBODAS E LAJE SOBRE O PALCO (INTERNO)</t>
  </si>
  <si>
    <t>II.5.1</t>
  </si>
  <si>
    <t>DEMOLIÇÕES E RETIRADAS</t>
  </si>
  <si>
    <t>040214</t>
  </si>
  <si>
    <t>Retirada de estrutura metálica</t>
  </si>
  <si>
    <t xml:space="preserve">kg   </t>
  </si>
  <si>
    <t>030204</t>
  </si>
  <si>
    <t>Demolição manual de alvenaria de elevação ou elemento vazado, incluindo revestimento</t>
  </si>
  <si>
    <t>040902</t>
  </si>
  <si>
    <t>Retirada de esquadria metálica em geral</t>
  </si>
  <si>
    <t>041836</t>
  </si>
  <si>
    <t>Remoção de condutor aparente diâmetro externo acima de 6,5mm</t>
  </si>
  <si>
    <t>II.5.2</t>
  </si>
  <si>
    <t>PLATAFORMAS, ANDAIMES E CABOS PARA TRAVAMENTO</t>
  </si>
  <si>
    <t>290301</t>
  </si>
  <si>
    <t>Cabo em aço galvanizado com alma de aço, diâmetro de 3/16'' (4,76mm)</t>
  </si>
  <si>
    <t>041841</t>
  </si>
  <si>
    <t>Remoção de cordoalha ou cabo de cobre nu</t>
  </si>
  <si>
    <t>II.5.3</t>
  </si>
  <si>
    <t>012320</t>
  </si>
  <si>
    <t>Taxa de mobilização para execução de serviço de perfuração em concreto</t>
  </si>
  <si>
    <t>tx</t>
  </si>
  <si>
    <t>012367</t>
  </si>
  <si>
    <t>Hidrojateamento de alta pressão (média de 2000 Bar)</t>
  </si>
  <si>
    <t>012302</t>
  </si>
  <si>
    <t>Limpeza de armadura com escova de aço</t>
  </si>
  <si>
    <t>115045</t>
  </si>
  <si>
    <t>Concreto projetado fck maior ou igual a 25 Mpa, aplicação em laje tipo abóboda</t>
  </si>
  <si>
    <t>115046</t>
  </si>
  <si>
    <t>Argamassa projetada para obra do Memorial da América Latina</t>
  </si>
  <si>
    <t>111624</t>
  </si>
  <si>
    <t>Sarrafeamento de superfície em concreto</t>
  </si>
  <si>
    <t>100104</t>
  </si>
  <si>
    <t>Armadura em barra de aço CA-50 (A ou B) fyk= 500MPa</t>
  </si>
  <si>
    <t>100106</t>
  </si>
  <si>
    <t>Armadura em barra de aço CA-60 (A ou B) fyk= 600MPa</t>
  </si>
  <si>
    <t>012321</t>
  </si>
  <si>
    <t>Furação de 12,5 x 200 mm em concreto armado, inclusive colagem da armadura</t>
  </si>
  <si>
    <t xml:space="preserve">un   </t>
  </si>
  <si>
    <t>012322</t>
  </si>
  <si>
    <t>Furação de 16 x 150 mm em concreto armado, inclusive colagem da armadura</t>
  </si>
  <si>
    <t>012324</t>
  </si>
  <si>
    <t>Furação de 20 x 150 mm em concreto armado, inclusive colagem da armadura</t>
  </si>
  <si>
    <t>II.5.4</t>
  </si>
  <si>
    <t>REMOÇÃO DE ENTULHO</t>
  </si>
  <si>
    <t>II.6</t>
  </si>
  <si>
    <t>PAREDES INTERNAS AO AUDITÓRIO</t>
  </si>
  <si>
    <t>II.6.1</t>
  </si>
  <si>
    <t>012307</t>
  </si>
  <si>
    <t>Demarcação de área com disco de corte diamantado</t>
  </si>
  <si>
    <t>012306</t>
  </si>
  <si>
    <t>Corte de concreto deteriorado inclusive remoção dos detritos</t>
  </si>
  <si>
    <t>012301</t>
  </si>
  <si>
    <t>Taxa de mobilização de equipamentos para corte em concreto armado</t>
  </si>
  <si>
    <t>012310</t>
  </si>
  <si>
    <t>Demolição de concreto armado com preservação de armadura, para reforço e recuperação estrutural</t>
  </si>
  <si>
    <t>012303</t>
  </si>
  <si>
    <t>Preparo de ponte de aderência com adesivo a base de epóxi</t>
  </si>
  <si>
    <t>112012</t>
  </si>
  <si>
    <t>Reparo superficial com argamassa polimérica (tixotrópica), bicomponente</t>
  </si>
  <si>
    <t>090204</t>
  </si>
  <si>
    <t>Forma plana em compensado para estrutura aparente</t>
  </si>
  <si>
    <t>110503</t>
  </si>
  <si>
    <t>Argamassa graute expansiva autonivelante de alta resistência</t>
  </si>
  <si>
    <t>111606</t>
  </si>
  <si>
    <t>Lançamento e adensamento de concreto ou massa em estrutura</t>
  </si>
  <si>
    <t>II.7</t>
  </si>
  <si>
    <t>TUNEL - TRATAMENTO FISSURAS E JUNTAS DILATAÇÃO</t>
  </si>
  <si>
    <t>II.8</t>
  </si>
  <si>
    <t>TUNEL - JUNTA DE DILATAÇÃO</t>
  </si>
  <si>
    <t>320716</t>
  </si>
  <si>
    <t>Junta de dilatação elástica a base de poliuretano</t>
  </si>
  <si>
    <t>cm³</t>
  </si>
  <si>
    <t>320712</t>
  </si>
  <si>
    <t>Mangueira plástica flexível para junta de dilatação</t>
  </si>
  <si>
    <t>II.9</t>
  </si>
  <si>
    <t>FOSSO DA ORQUESTRA, PLATÉIAS E PALCO</t>
  </si>
  <si>
    <t>II.10</t>
  </si>
  <si>
    <t>LIMPEZA DA OBRA</t>
  </si>
  <si>
    <t>550102</t>
  </si>
  <si>
    <t>Limpeza final da obra</t>
  </si>
  <si>
    <t>CUSTO TOTAL DO EMPREENDIMENTO</t>
  </si>
  <si>
    <t>BDI</t>
  </si>
  <si>
    <t>PREÇO TOTAL DO EMPREENDIMENTO</t>
  </si>
  <si>
    <t>FUNDAÇÃO MEMORIAL DA AMÉRICA LATINA - SÃO PAULO - SP</t>
  </si>
  <si>
    <t>OBRA:RECUPERAÇÃO ESTRUTURAL DO CONJUNTO ARQUITETÔNICO SIMON BOLIVAR DO MEMORIAL DA AMÉRICA LATINA</t>
  </si>
  <si>
    <t xml:space="preserve">RUA MÁRIO DE ANDRADE, 664 - BARRA FUNDA - SÃO PAULO - SP </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</si>
</sst>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
    <numFmt numFmtId="165" formatCode="_(* #,##0.00_);_(* \(#,##0.00\);_(* &quot;-&quot;??_);_(@_)"/>
  </numFmts>
  <fonts count="37">
    <font>
      <sz val="11"/>
      <color theme="1"/>
      <name val="Calibri"/>
      <family val="2"/>
    </font>
    <font>
      <sz val="11"/>
      <color indexed="8"/>
      <name val="Calibri"/>
      <family val="2"/>
    </font>
    <font>
      <sz val="10"/>
      <name val="Arial"/>
      <family val="2"/>
    </font>
    <font>
      <b/>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CCCCFF"/>
        <bgColor indexed="64"/>
      </patternFill>
    </fill>
    <fill>
      <patternFill patternType="solid">
        <fgColor rgb="FFCCFFCC"/>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xf numFmtId="165" fontId="2" fillId="0" borderId="0" applyFont="0" applyFill="0" applyBorder="0" applyAlignment="0" applyProtection="0"/>
  </cellStyleXfs>
  <cellXfs count="83">
    <xf numFmtId="0" fontId="0" fillId="0" borderId="0" xfId="0" applyFont="1" applyAlignment="1">
      <alignment/>
    </xf>
    <xf numFmtId="0" fontId="2" fillId="0" borderId="0" xfId="48" applyFont="1" applyProtection="1">
      <alignment/>
      <protection locked="0"/>
    </xf>
    <xf numFmtId="4" fontId="2" fillId="0" borderId="0" xfId="48" applyNumberFormat="1" applyFont="1" applyProtection="1">
      <alignment/>
      <protection locked="0"/>
    </xf>
    <xf numFmtId="0" fontId="2" fillId="0" borderId="0" xfId="48" applyFont="1" applyAlignment="1" applyProtection="1">
      <alignment horizontal="center"/>
      <protection locked="0"/>
    </xf>
    <xf numFmtId="0" fontId="3" fillId="0" borderId="0" xfId="48" applyFont="1" applyProtection="1">
      <alignment/>
      <protection locked="0"/>
    </xf>
    <xf numFmtId="43" fontId="2" fillId="33" borderId="10" xfId="67" applyFont="1" applyFill="1" applyBorder="1" applyAlignment="1" applyProtection="1">
      <alignment/>
      <protection locked="0"/>
    </xf>
    <xf numFmtId="43" fontId="2" fillId="34" borderId="11" xfId="67" applyFont="1" applyFill="1" applyBorder="1" applyAlignment="1" applyProtection="1">
      <alignment/>
      <protection locked="0"/>
    </xf>
    <xf numFmtId="0" fontId="2" fillId="0" borderId="0" xfId="48" applyFont="1" applyAlignment="1" applyProtection="1">
      <alignment wrapText="1"/>
      <protection locked="0"/>
    </xf>
    <xf numFmtId="0" fontId="2" fillId="0" borderId="12" xfId="48" applyFont="1" applyFill="1" applyBorder="1" applyAlignment="1" applyProtection="1">
      <alignment horizontal="left"/>
      <protection/>
    </xf>
    <xf numFmtId="0" fontId="2" fillId="0" borderId="13" xfId="48" applyFont="1" applyFill="1" applyBorder="1" applyAlignment="1" applyProtection="1">
      <alignment horizontal="left"/>
      <protection/>
    </xf>
    <xf numFmtId="164" fontId="2" fillId="0" borderId="13" xfId="48" applyNumberFormat="1" applyFont="1" applyFill="1" applyBorder="1" applyAlignment="1" applyProtection="1">
      <alignment horizontal="left"/>
      <protection/>
    </xf>
    <xf numFmtId="4" fontId="2" fillId="0" borderId="13" xfId="68" applyNumberFormat="1" applyFont="1" applyFill="1" applyBorder="1" applyAlignment="1" applyProtection="1">
      <alignment horizontal="left"/>
      <protection/>
    </xf>
    <xf numFmtId="4" fontId="2" fillId="0" borderId="10" xfId="68" applyNumberFormat="1" applyFont="1" applyFill="1" applyBorder="1" applyAlignment="1" applyProtection="1">
      <alignment horizontal="left"/>
      <protection/>
    </xf>
    <xf numFmtId="0" fontId="2" fillId="0" borderId="14" xfId="48" applyFont="1" applyFill="1" applyBorder="1" applyAlignment="1" applyProtection="1">
      <alignment horizontal="left"/>
      <protection/>
    </xf>
    <xf numFmtId="0" fontId="2" fillId="0" borderId="15" xfId="48" applyFont="1" applyFill="1" applyBorder="1" applyAlignment="1" applyProtection="1">
      <alignment horizontal="left"/>
      <protection/>
    </xf>
    <xf numFmtId="0" fontId="2" fillId="0" borderId="16" xfId="48" applyFont="1" applyFill="1" applyBorder="1" applyAlignment="1" applyProtection="1">
      <alignment horizontal="left"/>
      <protection/>
    </xf>
    <xf numFmtId="4" fontId="4" fillId="0" borderId="16" xfId="48" applyNumberFormat="1" applyFont="1" applyFill="1" applyBorder="1" applyAlignment="1" applyProtection="1">
      <alignment horizontal="left" vertical="center"/>
      <protection/>
    </xf>
    <xf numFmtId="0" fontId="4" fillId="0" borderId="16" xfId="48" applyFont="1" applyFill="1" applyBorder="1" applyAlignment="1" applyProtection="1">
      <alignment horizontal="left"/>
      <protection/>
    </xf>
    <xf numFmtId="4" fontId="4" fillId="0" borderId="16" xfId="68" applyNumberFormat="1" applyFont="1" applyFill="1" applyBorder="1" applyAlignment="1" applyProtection="1">
      <alignment horizontal="left"/>
      <protection/>
    </xf>
    <xf numFmtId="4" fontId="4" fillId="0" borderId="17" xfId="68" applyNumberFormat="1" applyFont="1" applyFill="1" applyBorder="1" applyAlignment="1" applyProtection="1">
      <alignment horizontal="left"/>
      <protection/>
    </xf>
    <xf numFmtId="0" fontId="3" fillId="0" borderId="18" xfId="48" applyFont="1" applyFill="1" applyBorder="1" applyAlignment="1" applyProtection="1">
      <alignment horizontal="centerContinuous" vertical="center"/>
      <protection/>
    </xf>
    <xf numFmtId="0" fontId="3" fillId="34" borderId="18"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wrapText="1"/>
      <protection/>
    </xf>
    <xf numFmtId="4" fontId="3" fillId="34" borderId="18" xfId="67" applyNumberFormat="1" applyFont="1" applyFill="1" applyBorder="1" applyAlignment="1" applyProtection="1">
      <alignment horizontal="center" vertical="center"/>
      <protection/>
    </xf>
    <xf numFmtId="49" fontId="3" fillId="35" borderId="18" xfId="48" applyNumberFormat="1" applyFont="1" applyFill="1" applyBorder="1" applyProtection="1">
      <alignment/>
      <protection locked="0"/>
    </xf>
    <xf numFmtId="4" fontId="3" fillId="35" borderId="18" xfId="48" applyNumberFormat="1" applyFont="1" applyFill="1" applyBorder="1" applyAlignment="1" applyProtection="1">
      <alignment horizontal="left"/>
      <protection locked="0"/>
    </xf>
    <xf numFmtId="0" fontId="3" fillId="35" borderId="18" xfId="48" applyFont="1" applyFill="1" applyBorder="1" applyAlignment="1" applyProtection="1">
      <alignment horizontal="center"/>
      <protection locked="0"/>
    </xf>
    <xf numFmtId="4" fontId="3" fillId="35" borderId="18" xfId="48" applyNumberFormat="1" applyFont="1" applyFill="1" applyBorder="1" applyProtection="1">
      <alignment/>
      <protection locked="0"/>
    </xf>
    <xf numFmtId="43" fontId="3" fillId="35" borderId="18" xfId="67" applyFont="1" applyFill="1" applyBorder="1" applyAlignment="1" applyProtection="1">
      <alignment/>
      <protection locked="0"/>
    </xf>
    <xf numFmtId="49" fontId="3" fillId="36" borderId="18" xfId="48" applyNumberFormat="1" applyFont="1" applyFill="1" applyBorder="1" applyProtection="1">
      <alignment/>
      <protection locked="0"/>
    </xf>
    <xf numFmtId="4" fontId="3" fillId="36" borderId="18" xfId="48" applyNumberFormat="1" applyFont="1" applyFill="1" applyBorder="1" applyAlignment="1" applyProtection="1">
      <alignment horizontal="left"/>
      <protection locked="0"/>
    </xf>
    <xf numFmtId="4" fontId="3" fillId="36" borderId="18" xfId="48" applyNumberFormat="1" applyFont="1" applyFill="1" applyBorder="1" applyProtection="1">
      <alignment/>
      <protection locked="0"/>
    </xf>
    <xf numFmtId="4" fontId="2" fillId="0" borderId="18" xfId="48" applyNumberFormat="1" applyFont="1" applyFill="1" applyBorder="1" applyProtection="1">
      <alignment/>
      <protection locked="0"/>
    </xf>
    <xf numFmtId="49" fontId="2" fillId="0" borderId="18" xfId="48" applyNumberFormat="1" applyFont="1" applyFill="1" applyBorder="1" applyProtection="1">
      <alignment/>
      <protection locked="0"/>
    </xf>
    <xf numFmtId="0" fontId="2" fillId="0" borderId="18" xfId="48" applyFont="1" applyFill="1" applyBorder="1" applyAlignment="1" applyProtection="1">
      <alignment horizontal="left"/>
      <protection locked="0"/>
    </xf>
    <xf numFmtId="0" fontId="2" fillId="0" borderId="18" xfId="48" applyFont="1" applyFill="1" applyBorder="1" applyAlignment="1" applyProtection="1">
      <alignment wrapText="1"/>
      <protection locked="0"/>
    </xf>
    <xf numFmtId="4" fontId="3" fillId="37" borderId="18" xfId="48" applyNumberFormat="1" applyFont="1" applyFill="1" applyBorder="1" applyAlignment="1" applyProtection="1">
      <alignment horizontal="center"/>
      <protection locked="0"/>
    </xf>
    <xf numFmtId="43" fontId="3" fillId="36" borderId="18" xfId="67" applyFont="1" applyFill="1" applyBorder="1" applyAlignment="1" applyProtection="1">
      <alignment/>
      <protection locked="0"/>
    </xf>
    <xf numFmtId="0" fontId="3" fillId="38" borderId="18" xfId="48" applyFont="1" applyFill="1" applyBorder="1" applyAlignment="1" applyProtection="1">
      <alignment horizontal="left"/>
      <protection locked="0"/>
    </xf>
    <xf numFmtId="0" fontId="3" fillId="38" borderId="18" xfId="48" applyFont="1" applyFill="1" applyBorder="1" applyAlignment="1" applyProtection="1">
      <alignment wrapText="1"/>
      <protection locked="0"/>
    </xf>
    <xf numFmtId="49" fontId="3" fillId="29" borderId="18" xfId="48" applyNumberFormat="1" applyFont="1" applyFill="1" applyBorder="1" applyAlignment="1" applyProtection="1">
      <alignment wrapText="1"/>
      <protection locked="0"/>
    </xf>
    <xf numFmtId="0" fontId="3" fillId="9" borderId="18" xfId="48" applyFont="1" applyFill="1" applyBorder="1" applyAlignment="1" applyProtection="1">
      <alignment horizontal="left"/>
      <protection locked="0"/>
    </xf>
    <xf numFmtId="0" fontId="3" fillId="29" borderId="18" xfId="48" applyFont="1" applyFill="1" applyBorder="1" applyAlignment="1" applyProtection="1">
      <alignment wrapText="1"/>
      <protection locked="0"/>
    </xf>
    <xf numFmtId="0" fontId="3" fillId="39" borderId="18" xfId="48" applyFont="1" applyFill="1" applyBorder="1" applyAlignment="1" applyProtection="1">
      <alignment horizontal="center" wrapText="1"/>
      <protection locked="0"/>
    </xf>
    <xf numFmtId="4" fontId="3" fillId="39" borderId="18" xfId="48" applyNumberFormat="1" applyFont="1" applyFill="1" applyBorder="1" applyAlignment="1" applyProtection="1">
      <alignment/>
      <protection locked="0"/>
    </xf>
    <xf numFmtId="49" fontId="2" fillId="0" borderId="18" xfId="48" applyNumberFormat="1" applyFont="1" applyFill="1" applyBorder="1" applyProtection="1" quotePrefix="1">
      <alignment/>
      <protection locked="0"/>
    </xf>
    <xf numFmtId="0" fontId="2" fillId="0" borderId="18" xfId="0" applyFont="1" applyFill="1" applyBorder="1" applyAlignment="1">
      <alignment horizontal="left" vertical="center" wrapText="1"/>
    </xf>
    <xf numFmtId="0" fontId="2" fillId="0" borderId="18" xfId="48" applyFont="1" applyFill="1" applyBorder="1" applyAlignment="1" applyProtection="1">
      <alignment horizontal="left" wrapText="1"/>
      <protection locked="0"/>
    </xf>
    <xf numFmtId="4" fontId="3" fillId="36" borderId="18" xfId="48" applyNumberFormat="1" applyFont="1" applyFill="1" applyBorder="1" applyAlignment="1" applyProtection="1">
      <alignment horizontal="center"/>
      <protection locked="0"/>
    </xf>
    <xf numFmtId="49" fontId="3" fillId="34" borderId="12" xfId="48" applyNumberFormat="1" applyFont="1" applyFill="1" applyBorder="1" applyProtection="1">
      <alignment/>
      <protection locked="0"/>
    </xf>
    <xf numFmtId="0" fontId="3" fillId="34" borderId="13" xfId="48" applyFont="1" applyFill="1" applyBorder="1" applyAlignment="1" applyProtection="1">
      <alignment horizontal="left"/>
      <protection locked="0"/>
    </xf>
    <xf numFmtId="0" fontId="3" fillId="34" borderId="13" xfId="48" applyFont="1" applyFill="1" applyBorder="1" applyAlignment="1" applyProtection="1">
      <alignment wrapText="1"/>
      <protection locked="0"/>
    </xf>
    <xf numFmtId="0" fontId="3" fillId="34" borderId="13" xfId="48" applyFont="1" applyFill="1" applyBorder="1" applyAlignment="1" applyProtection="1">
      <alignment horizontal="center"/>
      <protection locked="0"/>
    </xf>
    <xf numFmtId="4" fontId="3" fillId="34" borderId="13" xfId="48" applyNumberFormat="1" applyFont="1" applyFill="1" applyBorder="1" applyProtection="1">
      <alignment/>
      <protection locked="0"/>
    </xf>
    <xf numFmtId="43" fontId="3" fillId="34" borderId="10" xfId="67" applyFont="1" applyFill="1" applyBorder="1" applyAlignment="1" applyProtection="1">
      <alignment/>
      <protection locked="0"/>
    </xf>
    <xf numFmtId="4" fontId="3" fillId="34" borderId="11" xfId="48" applyNumberFormat="1" applyFont="1" applyFill="1" applyBorder="1" applyAlignment="1" applyProtection="1">
      <alignment horizontal="center"/>
      <protection locked="0"/>
    </xf>
    <xf numFmtId="49" fontId="2" fillId="33" borderId="12" xfId="48" applyNumberFormat="1" applyFont="1" applyFill="1" applyBorder="1" applyProtection="1" quotePrefix="1">
      <alignment/>
      <protection locked="0"/>
    </xf>
    <xf numFmtId="49" fontId="2" fillId="33" borderId="13" xfId="48" applyNumberFormat="1" applyFont="1" applyFill="1" applyBorder="1" applyAlignment="1" applyProtection="1" quotePrefix="1">
      <alignment horizontal="left"/>
      <protection locked="0"/>
    </xf>
    <xf numFmtId="0" fontId="3" fillId="33" borderId="13" xfId="48" applyFont="1" applyFill="1" applyBorder="1" applyAlignment="1" applyProtection="1">
      <alignment wrapText="1"/>
      <protection locked="0"/>
    </xf>
    <xf numFmtId="10" fontId="3" fillId="0" borderId="19" xfId="53" applyNumberFormat="1" applyFont="1" applyFill="1" applyBorder="1" applyAlignment="1" applyProtection="1">
      <alignment horizontal="center"/>
      <protection locked="0"/>
    </xf>
    <xf numFmtId="165" fontId="2" fillId="33" borderId="13" xfId="68" applyFont="1" applyFill="1" applyBorder="1" applyAlignment="1" applyProtection="1">
      <alignment/>
      <protection locked="0"/>
    </xf>
    <xf numFmtId="4" fontId="3" fillId="0" borderId="11" xfId="48" applyNumberFormat="1" applyFont="1" applyFill="1" applyBorder="1" applyAlignment="1" applyProtection="1">
      <alignment horizontal="center"/>
      <protection locked="0"/>
    </xf>
    <xf numFmtId="49" fontId="2" fillId="34" borderId="20" xfId="48" applyNumberFormat="1" applyFont="1" applyFill="1" applyBorder="1" applyProtection="1" quotePrefix="1">
      <alignment/>
      <protection locked="0"/>
    </xf>
    <xf numFmtId="49" fontId="2" fillId="34" borderId="21" xfId="48" applyNumberFormat="1" applyFont="1" applyFill="1" applyBorder="1" applyAlignment="1" applyProtection="1" quotePrefix="1">
      <alignment horizontal="left"/>
      <protection locked="0"/>
    </xf>
    <xf numFmtId="0" fontId="3" fillId="34" borderId="21" xfId="48" applyFont="1" applyFill="1" applyBorder="1" applyAlignment="1" applyProtection="1">
      <alignment wrapText="1"/>
      <protection locked="0"/>
    </xf>
    <xf numFmtId="0" fontId="3" fillId="34" borderId="21" xfId="48" applyFont="1" applyFill="1" applyBorder="1" applyAlignment="1" applyProtection="1" quotePrefix="1">
      <alignment horizontal="center"/>
      <protection locked="0"/>
    </xf>
    <xf numFmtId="165" fontId="2" fillId="34" borderId="21" xfId="68" applyFont="1" applyFill="1" applyBorder="1" applyAlignment="1" applyProtection="1">
      <alignment/>
      <protection locked="0"/>
    </xf>
    <xf numFmtId="0" fontId="2" fillId="0" borderId="0" xfId="48" applyFont="1" applyFill="1" applyProtection="1">
      <alignment/>
      <protection locked="0"/>
    </xf>
    <xf numFmtId="0" fontId="0" fillId="0" borderId="18" xfId="0" applyFill="1" applyBorder="1" applyAlignment="1" applyProtection="1">
      <alignment/>
      <protection locked="0"/>
    </xf>
    <xf numFmtId="0" fontId="0" fillId="0" borderId="18" xfId="0" applyFill="1" applyBorder="1" applyAlignment="1">
      <alignment/>
    </xf>
    <xf numFmtId="4" fontId="0" fillId="0" borderId="18" xfId="0" applyNumberFormat="1" applyFill="1" applyBorder="1" applyAlignment="1" applyProtection="1">
      <alignment/>
      <protection locked="0"/>
    </xf>
    <xf numFmtId="4" fontId="3" fillId="36" borderId="18" xfId="67" applyNumberFormat="1" applyFont="1" applyFill="1" applyBorder="1" applyAlignment="1" applyProtection="1">
      <alignment/>
      <protection locked="0"/>
    </xf>
    <xf numFmtId="4" fontId="2" fillId="0" borderId="18" xfId="67" applyNumberFormat="1" applyFont="1" applyFill="1" applyBorder="1" applyAlignment="1" applyProtection="1">
      <alignment wrapText="1"/>
      <protection locked="0"/>
    </xf>
    <xf numFmtId="4" fontId="3" fillId="35" borderId="18" xfId="67" applyNumberFormat="1" applyFont="1" applyFill="1" applyBorder="1" applyAlignment="1" applyProtection="1">
      <alignment/>
      <protection locked="0"/>
    </xf>
    <xf numFmtId="4" fontId="3" fillId="29" borderId="18" xfId="48" applyNumberFormat="1" applyFont="1" applyFill="1" applyBorder="1" applyAlignment="1" applyProtection="1">
      <alignment wrapText="1"/>
      <protection locked="0"/>
    </xf>
    <xf numFmtId="4" fontId="3" fillId="29" borderId="18" xfId="67" applyNumberFormat="1" applyFont="1" applyFill="1" applyBorder="1" applyAlignment="1" applyProtection="1">
      <alignment wrapText="1"/>
      <protection locked="0"/>
    </xf>
    <xf numFmtId="0" fontId="3" fillId="35" borderId="18" xfId="48" applyFont="1" applyFill="1" applyBorder="1" applyAlignment="1" applyProtection="1">
      <alignment horizontal="center" wrapText="1"/>
      <protection locked="0"/>
    </xf>
    <xf numFmtId="4" fontId="3" fillId="36" borderId="18" xfId="48" applyNumberFormat="1" applyFont="1" applyFill="1" applyBorder="1" applyAlignment="1" applyProtection="1">
      <alignment wrapText="1"/>
      <protection locked="0"/>
    </xf>
    <xf numFmtId="0" fontId="0" fillId="0" borderId="18" xfId="0" applyFill="1" applyBorder="1" applyAlignment="1" applyProtection="1">
      <alignment wrapText="1"/>
      <protection locked="0"/>
    </xf>
    <xf numFmtId="2" fontId="2" fillId="0" borderId="0" xfId="48" applyNumberFormat="1" applyFont="1" applyFill="1" applyBorder="1" applyAlignment="1" applyProtection="1">
      <alignment horizontal="left" vertical="center"/>
      <protection locked="0"/>
    </xf>
    <xf numFmtId="2" fontId="2" fillId="0" borderId="22" xfId="48" applyNumberFormat="1" applyFont="1" applyFill="1" applyBorder="1" applyAlignment="1" applyProtection="1">
      <alignment horizontal="left" vertical="center"/>
      <protection locked="0"/>
    </xf>
    <xf numFmtId="2" fontId="3" fillId="0" borderId="0" xfId="48" applyNumberFormat="1" applyFont="1" applyFill="1" applyBorder="1" applyAlignment="1" applyProtection="1">
      <alignment horizontal="left" vertical="center" wrapText="1"/>
      <protection locked="0"/>
    </xf>
    <xf numFmtId="2" fontId="3" fillId="0" borderId="22" xfId="48" applyNumberFormat="1" applyFont="1" applyFill="1" applyBorder="1" applyAlignment="1" applyProtection="1">
      <alignment horizontal="left" vertical="center"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4" xfId="49"/>
    <cellStyle name="Normal 6" xfId="50"/>
    <cellStyle name="Nota" xfId="51"/>
    <cellStyle name="Percent" xfId="52"/>
    <cellStyle name="Porcentagem 2" xfId="53"/>
    <cellStyle name="Saída" xfId="54"/>
    <cellStyle name="Comma [0]" xfId="55"/>
    <cellStyle name="Separador de milhares 2" xfId="56"/>
    <cellStyle name="Separador de milhares 3" xfId="57"/>
    <cellStyle name="Separador de milhares 4"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5">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38100</xdr:rowOff>
    </xdr:from>
    <xdr:to>
      <xdr:col>0</xdr:col>
      <xdr:colOff>781050</xdr:colOff>
      <xdr:row>3</xdr:row>
      <xdr:rowOff>209550</xdr:rowOff>
    </xdr:to>
    <xdr:pic>
      <xdr:nvPicPr>
        <xdr:cNvPr id="1" name="Imagem 3"/>
        <xdr:cNvPicPr preferRelativeResize="1">
          <a:picLocks noChangeAspect="1"/>
        </xdr:cNvPicPr>
      </xdr:nvPicPr>
      <xdr:blipFill>
        <a:blip r:embed="rId1"/>
        <a:stretch>
          <a:fillRect/>
        </a:stretch>
      </xdr:blipFill>
      <xdr:spPr>
        <a:xfrm>
          <a:off x="76200" y="114300"/>
          <a:ext cx="7048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9"/>
  <sheetViews>
    <sheetView showZeros="0" tabSelected="1" view="pageBreakPreview" zoomScale="85" zoomScaleSheetLayoutView="85" zoomScalePageLayoutView="0" workbookViewId="0" topLeftCell="A89">
      <selection activeCell="D114" sqref="D114:F114"/>
    </sheetView>
  </sheetViews>
  <sheetFormatPr defaultColWidth="9.140625" defaultRowHeight="15"/>
  <cols>
    <col min="1" max="1" width="12.7109375" style="1" customWidth="1"/>
    <col min="2" max="2" width="0.13671875" style="1" customWidth="1"/>
    <col min="3" max="3" width="50.7109375" style="7" customWidth="1"/>
    <col min="4" max="4" width="8.7109375" style="3" customWidth="1"/>
    <col min="5" max="5" width="12.7109375" style="2" customWidth="1"/>
    <col min="6" max="7" width="14.7109375" style="2" customWidth="1"/>
    <col min="8" max="16384" width="9.140625" style="1" customWidth="1"/>
  </cols>
  <sheetData>
    <row r="1" spans="1:7" ht="6" customHeight="1">
      <c r="A1" s="8"/>
      <c r="B1" s="9"/>
      <c r="C1" s="10"/>
      <c r="D1" s="9"/>
      <c r="E1" s="11"/>
      <c r="F1" s="11"/>
      <c r="G1" s="12"/>
    </row>
    <row r="2" spans="1:7" ht="19.5" customHeight="1">
      <c r="A2" s="13"/>
      <c r="B2" s="79" t="s">
        <v>169</v>
      </c>
      <c r="C2" s="79"/>
      <c r="D2" s="79"/>
      <c r="E2" s="79"/>
      <c r="F2" s="79"/>
      <c r="G2" s="80"/>
    </row>
    <row r="3" spans="1:7" ht="24.75" customHeight="1">
      <c r="A3" s="13"/>
      <c r="B3" s="81" t="s">
        <v>170</v>
      </c>
      <c r="C3" s="81"/>
      <c r="D3" s="81"/>
      <c r="E3" s="81"/>
      <c r="F3" s="81"/>
      <c r="G3" s="82"/>
    </row>
    <row r="4" spans="1:7" ht="19.5" customHeight="1">
      <c r="A4" s="13"/>
      <c r="B4" s="79" t="s">
        <v>171</v>
      </c>
      <c r="C4" s="79"/>
      <c r="D4" s="79"/>
      <c r="E4" s="79"/>
      <c r="F4" s="79"/>
      <c r="G4" s="80"/>
    </row>
    <row r="5" spans="1:7" ht="6" customHeight="1">
      <c r="A5" s="14"/>
      <c r="B5" s="15"/>
      <c r="C5" s="16"/>
      <c r="D5" s="17"/>
      <c r="E5" s="18"/>
      <c r="F5" s="18"/>
      <c r="G5" s="19"/>
    </row>
    <row r="6" spans="1:7" ht="15" customHeight="1">
      <c r="A6" s="20" t="s">
        <v>13</v>
      </c>
      <c r="B6" s="20"/>
      <c r="C6" s="20"/>
      <c r="D6" s="20"/>
      <c r="E6" s="20"/>
      <c r="F6" s="20"/>
      <c r="G6" s="20"/>
    </row>
    <row r="7" spans="1:7" s="4" customFormat="1" ht="12.75">
      <c r="A7" s="21" t="s">
        <v>0</v>
      </c>
      <c r="B7" s="21"/>
      <c r="C7" s="22" t="s">
        <v>1</v>
      </c>
      <c r="D7" s="21" t="s">
        <v>2</v>
      </c>
      <c r="E7" s="23" t="s">
        <v>3</v>
      </c>
      <c r="F7" s="23" t="s">
        <v>4</v>
      </c>
      <c r="G7" s="23" t="s">
        <v>5</v>
      </c>
    </row>
    <row r="8" spans="1:7" s="67" customFormat="1" ht="12.75">
      <c r="A8" s="24" t="s">
        <v>6</v>
      </c>
      <c r="B8" s="25" t="s">
        <v>14</v>
      </c>
      <c r="C8" s="76"/>
      <c r="D8" s="27"/>
      <c r="E8" s="27"/>
      <c r="F8" s="28"/>
      <c r="G8" s="27">
        <f>SUM(G9,G11,G16)</f>
        <v>32303.96</v>
      </c>
    </row>
    <row r="9" spans="1:7" s="67" customFormat="1" ht="12.75">
      <c r="A9" s="29" t="s">
        <v>7</v>
      </c>
      <c r="B9" s="30" t="s">
        <v>16</v>
      </c>
      <c r="C9" s="77"/>
      <c r="D9" s="36"/>
      <c r="E9" s="31"/>
      <c r="F9" s="37"/>
      <c r="G9" s="31">
        <f>SUM(G10)</f>
        <v>9264.24</v>
      </c>
    </row>
    <row r="10" spans="1:7" s="67" customFormat="1" ht="15">
      <c r="A10" s="68" t="s">
        <v>17</v>
      </c>
      <c r="B10" s="69"/>
      <c r="C10" s="78" t="s">
        <v>18</v>
      </c>
      <c r="D10" s="68" t="s">
        <v>19</v>
      </c>
      <c r="E10" s="70">
        <v>24</v>
      </c>
      <c r="F10" s="70">
        <v>386.01</v>
      </c>
      <c r="G10" s="32">
        <f>ROUND(E10*F10,2)</f>
        <v>9264.24</v>
      </c>
    </row>
    <row r="11" spans="1:7" s="67" customFormat="1" ht="12.75">
      <c r="A11" s="29" t="s">
        <v>8</v>
      </c>
      <c r="B11" s="30" t="s">
        <v>20</v>
      </c>
      <c r="C11" s="77"/>
      <c r="D11" s="36"/>
      <c r="E11" s="31"/>
      <c r="F11" s="71"/>
      <c r="G11" s="31">
        <f>SUM(G12:G15)</f>
        <v>22828.22</v>
      </c>
    </row>
    <row r="12" spans="1:7" s="67" customFormat="1" ht="15">
      <c r="A12" s="33" t="s">
        <v>21</v>
      </c>
      <c r="B12" s="34"/>
      <c r="C12" s="35" t="s">
        <v>22</v>
      </c>
      <c r="D12" s="35" t="s">
        <v>23</v>
      </c>
      <c r="E12" s="70">
        <v>8</v>
      </c>
      <c r="F12" s="72">
        <v>277.15</v>
      </c>
      <c r="G12" s="32">
        <f>ROUND(E12*F12,2)</f>
        <v>2217.2</v>
      </c>
    </row>
    <row r="13" spans="1:7" s="67" customFormat="1" ht="15">
      <c r="A13" s="33" t="s">
        <v>24</v>
      </c>
      <c r="B13" s="34"/>
      <c r="C13" s="35" t="s">
        <v>25</v>
      </c>
      <c r="D13" s="35" t="s">
        <v>23</v>
      </c>
      <c r="E13" s="70">
        <v>8</v>
      </c>
      <c r="F13" s="72">
        <v>238.19</v>
      </c>
      <c r="G13" s="32">
        <f>ROUND(E13*F13,2)</f>
        <v>1905.52</v>
      </c>
    </row>
    <row r="14" spans="1:7" s="67" customFormat="1" ht="26.25">
      <c r="A14" s="33" t="s">
        <v>26</v>
      </c>
      <c r="B14" s="34"/>
      <c r="C14" s="35" t="s">
        <v>27</v>
      </c>
      <c r="D14" s="35" t="s">
        <v>19</v>
      </c>
      <c r="E14" s="70">
        <v>550</v>
      </c>
      <c r="F14" s="72">
        <v>21.61</v>
      </c>
      <c r="G14" s="32">
        <f>ROUND(E14*F14,2)</f>
        <v>11885.5</v>
      </c>
    </row>
    <row r="15" spans="1:7" s="67" customFormat="1" ht="15">
      <c r="A15" s="33" t="s">
        <v>28</v>
      </c>
      <c r="B15" s="34"/>
      <c r="C15" s="35" t="s">
        <v>29</v>
      </c>
      <c r="D15" s="35" t="s">
        <v>19</v>
      </c>
      <c r="E15" s="70">
        <v>1100</v>
      </c>
      <c r="F15" s="72">
        <v>6.2</v>
      </c>
      <c r="G15" s="32">
        <f>ROUND(E15*F15,2)</f>
        <v>6820</v>
      </c>
    </row>
    <row r="16" spans="1:7" s="67" customFormat="1" ht="12.75">
      <c r="A16" s="29" t="s">
        <v>30</v>
      </c>
      <c r="B16" s="30" t="s">
        <v>31</v>
      </c>
      <c r="C16" s="77"/>
      <c r="D16" s="36"/>
      <c r="E16" s="31"/>
      <c r="F16" s="71"/>
      <c r="G16" s="31">
        <f>SUM(G17:G17)</f>
        <v>211.5</v>
      </c>
    </row>
    <row r="17" spans="1:7" s="67" customFormat="1" ht="15">
      <c r="A17" s="33" t="s">
        <v>32</v>
      </c>
      <c r="B17" s="34"/>
      <c r="C17" s="78" t="s">
        <v>33</v>
      </c>
      <c r="D17" s="35" t="s">
        <v>19</v>
      </c>
      <c r="E17" s="32">
        <v>150</v>
      </c>
      <c r="F17" s="72">
        <v>1.41</v>
      </c>
      <c r="G17" s="32">
        <f>ROUND(E17*F17,2)</f>
        <v>211.5</v>
      </c>
    </row>
    <row r="18" spans="1:7" s="67" customFormat="1" ht="12.75">
      <c r="A18" s="24" t="s">
        <v>9</v>
      </c>
      <c r="B18" s="38" t="s">
        <v>34</v>
      </c>
      <c r="C18" s="39"/>
      <c r="D18" s="26"/>
      <c r="E18" s="27"/>
      <c r="F18" s="73"/>
      <c r="G18" s="27">
        <f>SUM(G19,G28,G39,G48,G61,G86,G107,G109,G112,G114)</f>
        <v>4804516.87</v>
      </c>
    </row>
    <row r="19" spans="1:7" s="67" customFormat="1" ht="12.75">
      <c r="A19" s="29" t="s">
        <v>10</v>
      </c>
      <c r="B19" s="30" t="s">
        <v>35</v>
      </c>
      <c r="C19" s="77"/>
      <c r="D19" s="36"/>
      <c r="E19" s="31"/>
      <c r="F19" s="71"/>
      <c r="G19" s="31">
        <f>SUM(G20,G22,G26)</f>
        <v>360958.76</v>
      </c>
    </row>
    <row r="20" spans="1:7" s="67" customFormat="1" ht="12.75">
      <c r="A20" s="40" t="s">
        <v>36</v>
      </c>
      <c r="B20" s="41" t="s">
        <v>37</v>
      </c>
      <c r="C20" s="42"/>
      <c r="D20" s="43" t="s">
        <v>15</v>
      </c>
      <c r="E20" s="74">
        <v>0</v>
      </c>
      <c r="F20" s="75">
        <v>0</v>
      </c>
      <c r="G20" s="44">
        <f>SUM(G21)</f>
        <v>86227.2</v>
      </c>
    </row>
    <row r="21" spans="1:7" s="67" customFormat="1" ht="25.5">
      <c r="A21" s="33" t="s">
        <v>38</v>
      </c>
      <c r="B21" s="34"/>
      <c r="C21" s="35" t="s">
        <v>39</v>
      </c>
      <c r="D21" s="35" t="s">
        <v>23</v>
      </c>
      <c r="E21" s="32">
        <v>6</v>
      </c>
      <c r="F21" s="72">
        <v>14371.2</v>
      </c>
      <c r="G21" s="32">
        <f>ROUND(E21*F21,2)</f>
        <v>86227.2</v>
      </c>
    </row>
    <row r="22" spans="1:7" s="67" customFormat="1" ht="12.75">
      <c r="A22" s="40" t="s">
        <v>40</v>
      </c>
      <c r="B22" s="41" t="s">
        <v>41</v>
      </c>
      <c r="C22" s="42"/>
      <c r="D22" s="43"/>
      <c r="E22" s="74"/>
      <c r="F22" s="75"/>
      <c r="G22" s="44">
        <f>SUM(G23:G25)</f>
        <v>126396.55999999998</v>
      </c>
    </row>
    <row r="23" spans="1:7" s="67" customFormat="1" ht="30">
      <c r="A23" s="33" t="s">
        <v>42</v>
      </c>
      <c r="B23" s="34"/>
      <c r="C23" s="78" t="s">
        <v>43</v>
      </c>
      <c r="D23" s="35" t="s">
        <v>19</v>
      </c>
      <c r="E23" s="32">
        <v>1595</v>
      </c>
      <c r="F23" s="72">
        <v>53.02</v>
      </c>
      <c r="G23" s="32">
        <f>ROUND(E23*F23,2)</f>
        <v>84566.9</v>
      </c>
    </row>
    <row r="24" spans="1:7" s="67" customFormat="1" ht="30">
      <c r="A24" s="33" t="s">
        <v>44</v>
      </c>
      <c r="B24" s="34"/>
      <c r="C24" s="78" t="s">
        <v>45</v>
      </c>
      <c r="D24" s="35" t="s">
        <v>19</v>
      </c>
      <c r="E24" s="32">
        <v>1595</v>
      </c>
      <c r="F24" s="72">
        <v>25.92</v>
      </c>
      <c r="G24" s="32">
        <f>ROUND(E24*F24,2)</f>
        <v>41342.4</v>
      </c>
    </row>
    <row r="25" spans="1:7" s="67" customFormat="1" ht="38.25">
      <c r="A25" s="33" t="s">
        <v>46</v>
      </c>
      <c r="B25" s="34"/>
      <c r="C25" s="35" t="s">
        <v>47</v>
      </c>
      <c r="D25" s="35" t="s">
        <v>48</v>
      </c>
      <c r="E25" s="32">
        <v>6</v>
      </c>
      <c r="F25" s="72">
        <v>81.21</v>
      </c>
      <c r="G25" s="32">
        <f>ROUND(E25*F25,2)</f>
        <v>487.26</v>
      </c>
    </row>
    <row r="26" spans="1:7" s="67" customFormat="1" ht="12.75">
      <c r="A26" s="40" t="s">
        <v>49</v>
      </c>
      <c r="B26" s="41" t="s">
        <v>50</v>
      </c>
      <c r="C26" s="42"/>
      <c r="D26" s="43"/>
      <c r="E26" s="74"/>
      <c r="F26" s="75"/>
      <c r="G26" s="44">
        <f>SUM(G27:G27)</f>
        <v>148335</v>
      </c>
    </row>
    <row r="27" spans="1:7" s="67" customFormat="1" ht="30">
      <c r="A27" s="33" t="s">
        <v>51</v>
      </c>
      <c r="B27" s="34"/>
      <c r="C27" s="78" t="s">
        <v>52</v>
      </c>
      <c r="D27" s="35" t="s">
        <v>19</v>
      </c>
      <c r="E27" s="32">
        <v>1595</v>
      </c>
      <c r="F27" s="72">
        <v>93</v>
      </c>
      <c r="G27" s="32">
        <f>ROUND(E27*F27,2)</f>
        <v>148335</v>
      </c>
    </row>
    <row r="28" spans="1:7" s="67" customFormat="1" ht="12.75">
      <c r="A28" s="29" t="s">
        <v>11</v>
      </c>
      <c r="B28" s="30" t="s">
        <v>53</v>
      </c>
      <c r="C28" s="77"/>
      <c r="D28" s="36"/>
      <c r="E28" s="31"/>
      <c r="F28" s="71"/>
      <c r="G28" s="31">
        <f>SUM(G29,G33,G37)</f>
        <v>236771.47</v>
      </c>
    </row>
    <row r="29" spans="1:7" s="67" customFormat="1" ht="12.75">
      <c r="A29" s="40" t="s">
        <v>12</v>
      </c>
      <c r="B29" s="41" t="s">
        <v>54</v>
      </c>
      <c r="C29" s="42"/>
      <c r="D29" s="43"/>
      <c r="E29" s="74"/>
      <c r="F29" s="75"/>
      <c r="G29" s="44">
        <f>SUM(G30:G32)</f>
        <v>120812.22</v>
      </c>
    </row>
    <row r="30" spans="1:7" s="67" customFormat="1" ht="25.5">
      <c r="A30" s="33" t="s">
        <v>38</v>
      </c>
      <c r="B30" s="34"/>
      <c r="C30" s="35" t="s">
        <v>39</v>
      </c>
      <c r="D30" s="35" t="s">
        <v>23</v>
      </c>
      <c r="E30" s="32">
        <v>4</v>
      </c>
      <c r="F30" s="72">
        <v>14371.2</v>
      </c>
      <c r="G30" s="32">
        <f>ROUND(E30*F30,2)</f>
        <v>57484.8</v>
      </c>
    </row>
    <row r="31" spans="1:7" s="67" customFormat="1" ht="25.5">
      <c r="A31" s="33" t="s">
        <v>55</v>
      </c>
      <c r="B31" s="34"/>
      <c r="C31" s="35" t="s">
        <v>56</v>
      </c>
      <c r="D31" s="35" t="s">
        <v>57</v>
      </c>
      <c r="E31" s="32">
        <v>2418</v>
      </c>
      <c r="F31" s="72">
        <v>15.95</v>
      </c>
      <c r="G31" s="32">
        <f>ROUND(E31*F31,2)</f>
        <v>38567.1</v>
      </c>
    </row>
    <row r="32" spans="1:7" s="67" customFormat="1" ht="12.75">
      <c r="A32" s="33" t="s">
        <v>58</v>
      </c>
      <c r="B32" s="34"/>
      <c r="C32" s="35" t="s">
        <v>59</v>
      </c>
      <c r="D32" s="35" t="s">
        <v>60</v>
      </c>
      <c r="E32" s="32">
        <v>1209</v>
      </c>
      <c r="F32" s="72">
        <v>20.48</v>
      </c>
      <c r="G32" s="32">
        <f>ROUND(E32*F32,2)</f>
        <v>24760.32</v>
      </c>
    </row>
    <row r="33" spans="1:7" s="67" customFormat="1" ht="12.75">
      <c r="A33" s="40" t="s">
        <v>61</v>
      </c>
      <c r="B33" s="41" t="s">
        <v>41</v>
      </c>
      <c r="C33" s="42"/>
      <c r="D33" s="43"/>
      <c r="E33" s="74"/>
      <c r="F33" s="75"/>
      <c r="G33" s="44">
        <f>SUM(G34:G36)</f>
        <v>53370.24999999999</v>
      </c>
    </row>
    <row r="34" spans="1:7" s="67" customFormat="1" ht="30">
      <c r="A34" s="33" t="s">
        <v>42</v>
      </c>
      <c r="B34" s="34"/>
      <c r="C34" s="78" t="s">
        <v>43</v>
      </c>
      <c r="D34" s="35" t="s">
        <v>19</v>
      </c>
      <c r="E34" s="32">
        <v>673</v>
      </c>
      <c r="F34" s="72">
        <v>53.02</v>
      </c>
      <c r="G34" s="32">
        <f>ROUND(E34*F34,2)</f>
        <v>35682.46</v>
      </c>
    </row>
    <row r="35" spans="1:7" s="67" customFormat="1" ht="30">
      <c r="A35" s="33" t="s">
        <v>44</v>
      </c>
      <c r="B35" s="34"/>
      <c r="C35" s="78" t="s">
        <v>45</v>
      </c>
      <c r="D35" s="35" t="s">
        <v>19</v>
      </c>
      <c r="E35" s="32">
        <v>673</v>
      </c>
      <c r="F35" s="72">
        <v>25.92</v>
      </c>
      <c r="G35" s="32">
        <f>ROUND(E35*F35,2)</f>
        <v>17444.16</v>
      </c>
    </row>
    <row r="36" spans="1:7" s="67" customFormat="1" ht="38.25">
      <c r="A36" s="33" t="s">
        <v>46</v>
      </c>
      <c r="B36" s="34"/>
      <c r="C36" s="35" t="s">
        <v>47</v>
      </c>
      <c r="D36" s="35" t="s">
        <v>48</v>
      </c>
      <c r="E36" s="32">
        <v>3</v>
      </c>
      <c r="F36" s="72">
        <v>81.21</v>
      </c>
      <c r="G36" s="32">
        <f>ROUND(E36*F36,2)</f>
        <v>243.63</v>
      </c>
    </row>
    <row r="37" spans="1:7" s="67" customFormat="1" ht="12.75">
      <c r="A37" s="40" t="s">
        <v>62</v>
      </c>
      <c r="B37" s="41" t="s">
        <v>63</v>
      </c>
      <c r="C37" s="42"/>
      <c r="D37" s="43"/>
      <c r="E37" s="74"/>
      <c r="F37" s="75"/>
      <c r="G37" s="44">
        <f>SUM(G38)</f>
        <v>62589</v>
      </c>
    </row>
    <row r="38" spans="1:7" s="67" customFormat="1" ht="30">
      <c r="A38" s="33" t="s">
        <v>51</v>
      </c>
      <c r="B38" s="34"/>
      <c r="C38" s="78" t="s">
        <v>52</v>
      </c>
      <c r="D38" s="35" t="s">
        <v>19</v>
      </c>
      <c r="E38" s="32">
        <v>673</v>
      </c>
      <c r="F38" s="72">
        <v>93</v>
      </c>
      <c r="G38" s="32">
        <f>ROUND(E38*F38,2)</f>
        <v>62589</v>
      </c>
    </row>
    <row r="39" spans="1:7" s="67" customFormat="1" ht="12.75">
      <c r="A39" s="29" t="s">
        <v>64</v>
      </c>
      <c r="B39" s="30" t="s">
        <v>65</v>
      </c>
      <c r="C39" s="77"/>
      <c r="D39" s="36"/>
      <c r="E39" s="31"/>
      <c r="F39" s="71"/>
      <c r="G39" s="31">
        <f>SUM(G40,G44)</f>
        <v>271733.2</v>
      </c>
    </row>
    <row r="40" spans="1:7" s="67" customFormat="1" ht="12.75">
      <c r="A40" s="40" t="s">
        <v>66</v>
      </c>
      <c r="B40" s="41" t="s">
        <v>54</v>
      </c>
      <c r="C40" s="42"/>
      <c r="D40" s="43"/>
      <c r="E40" s="74"/>
      <c r="F40" s="75"/>
      <c r="G40" s="44">
        <f>SUM(G41:G43)</f>
        <v>150612</v>
      </c>
    </row>
    <row r="41" spans="1:7" s="67" customFormat="1" ht="25.5">
      <c r="A41" s="33" t="s">
        <v>38</v>
      </c>
      <c r="B41" s="34"/>
      <c r="C41" s="35" t="s">
        <v>39</v>
      </c>
      <c r="D41" s="35" t="s">
        <v>23</v>
      </c>
      <c r="E41" s="32">
        <v>2</v>
      </c>
      <c r="F41" s="72">
        <v>14371.2</v>
      </c>
      <c r="G41" s="32">
        <f>ROUND(E41*F41,2)</f>
        <v>28742.4</v>
      </c>
    </row>
    <row r="42" spans="1:7" s="67" customFormat="1" ht="12.75">
      <c r="A42" s="33" t="s">
        <v>67</v>
      </c>
      <c r="B42" s="34"/>
      <c r="C42" s="35" t="s">
        <v>68</v>
      </c>
      <c r="D42" s="35" t="s">
        <v>69</v>
      </c>
      <c r="E42" s="32">
        <v>4944</v>
      </c>
      <c r="F42" s="72">
        <v>8.7</v>
      </c>
      <c r="G42" s="32">
        <f>ROUND(E42*F42,2)</f>
        <v>43012.8</v>
      </c>
    </row>
    <row r="43" spans="1:7" s="67" customFormat="1" ht="30">
      <c r="A43" s="33" t="s">
        <v>70</v>
      </c>
      <c r="B43" s="34"/>
      <c r="C43" s="78" t="s">
        <v>71</v>
      </c>
      <c r="D43" s="35" t="s">
        <v>19</v>
      </c>
      <c r="E43" s="32">
        <v>4944</v>
      </c>
      <c r="F43" s="72">
        <v>15.95</v>
      </c>
      <c r="G43" s="32">
        <f>ROUND(E43*F43,2)</f>
        <v>78856.8</v>
      </c>
    </row>
    <row r="44" spans="1:7" s="67" customFormat="1" ht="12.75">
      <c r="A44" s="40" t="s">
        <v>72</v>
      </c>
      <c r="B44" s="41" t="s">
        <v>41</v>
      </c>
      <c r="C44" s="42"/>
      <c r="D44" s="43"/>
      <c r="E44" s="74"/>
      <c r="F44" s="75"/>
      <c r="G44" s="44">
        <f>SUM(G45:G47)</f>
        <v>121121.2</v>
      </c>
    </row>
    <row r="45" spans="1:7" s="67" customFormat="1" ht="30">
      <c r="A45" s="33" t="s">
        <v>42</v>
      </c>
      <c r="B45" s="34"/>
      <c r="C45" s="78" t="s">
        <v>43</v>
      </c>
      <c r="D45" s="35" t="s">
        <v>19</v>
      </c>
      <c r="E45" s="32">
        <v>1522</v>
      </c>
      <c r="F45" s="72">
        <v>53.02</v>
      </c>
      <c r="G45" s="32">
        <f>ROUND(E45*F45,2)</f>
        <v>80696.44</v>
      </c>
    </row>
    <row r="46" spans="1:7" s="67" customFormat="1" ht="30">
      <c r="A46" s="33" t="s">
        <v>44</v>
      </c>
      <c r="B46" s="34"/>
      <c r="C46" s="78" t="s">
        <v>45</v>
      </c>
      <c r="D46" s="35" t="s">
        <v>19</v>
      </c>
      <c r="E46" s="32">
        <v>1522</v>
      </c>
      <c r="F46" s="72">
        <v>25.92</v>
      </c>
      <c r="G46" s="32">
        <f>ROUND(E46*F46,2)</f>
        <v>39450.24</v>
      </c>
    </row>
    <row r="47" spans="1:7" s="67" customFormat="1" ht="38.25">
      <c r="A47" s="33" t="s">
        <v>46</v>
      </c>
      <c r="B47" s="34"/>
      <c r="C47" s="35" t="s">
        <v>47</v>
      </c>
      <c r="D47" s="35" t="s">
        <v>48</v>
      </c>
      <c r="E47" s="32">
        <v>12</v>
      </c>
      <c r="F47" s="72">
        <v>81.21</v>
      </c>
      <c r="G47" s="32">
        <f>ROUND(E47*F47,2)</f>
        <v>974.52</v>
      </c>
    </row>
    <row r="48" spans="1:7" s="67" customFormat="1" ht="12.75">
      <c r="A48" s="29" t="s">
        <v>73</v>
      </c>
      <c r="B48" s="30" t="s">
        <v>74</v>
      </c>
      <c r="C48" s="77"/>
      <c r="D48" s="36"/>
      <c r="E48" s="31"/>
      <c r="F48" s="71"/>
      <c r="G48" s="31">
        <f>SUM(G49,G53,G59)</f>
        <v>607460.52</v>
      </c>
    </row>
    <row r="49" spans="1:7" s="67" customFormat="1" ht="12.75">
      <c r="A49" s="40" t="s">
        <v>75</v>
      </c>
      <c r="B49" s="41" t="s">
        <v>54</v>
      </c>
      <c r="C49" s="42"/>
      <c r="D49" s="43"/>
      <c r="E49" s="74"/>
      <c r="F49" s="75"/>
      <c r="G49" s="44">
        <f>SUM(G50:G52)</f>
        <v>189373.68000000002</v>
      </c>
    </row>
    <row r="50" spans="1:7" s="67" customFormat="1" ht="25.5">
      <c r="A50" s="33" t="s">
        <v>38</v>
      </c>
      <c r="B50" s="34"/>
      <c r="C50" s="35" t="s">
        <v>39</v>
      </c>
      <c r="D50" s="35" t="s">
        <v>23</v>
      </c>
      <c r="E50" s="32">
        <v>8</v>
      </c>
      <c r="F50" s="72">
        <v>14371.2</v>
      </c>
      <c r="G50" s="32">
        <f>ROUND(E50*F50,2)</f>
        <v>114969.6</v>
      </c>
    </row>
    <row r="51" spans="1:7" s="67" customFormat="1" ht="12.75">
      <c r="A51" s="45" t="s">
        <v>58</v>
      </c>
      <c r="B51" s="34"/>
      <c r="C51" s="35" t="s">
        <v>59</v>
      </c>
      <c r="D51" s="35" t="s">
        <v>60</v>
      </c>
      <c r="E51" s="32">
        <v>2246.5</v>
      </c>
      <c r="F51" s="72">
        <v>20.48</v>
      </c>
      <c r="G51" s="32">
        <f>ROUND(E51*F51,2)</f>
        <v>46008.32</v>
      </c>
    </row>
    <row r="52" spans="1:7" s="67" customFormat="1" ht="25.5">
      <c r="A52" s="45" t="s">
        <v>76</v>
      </c>
      <c r="B52" s="34"/>
      <c r="C52" s="35" t="s">
        <v>77</v>
      </c>
      <c r="D52" s="35" t="s">
        <v>57</v>
      </c>
      <c r="E52" s="32">
        <v>4493</v>
      </c>
      <c r="F52" s="72">
        <v>6.32</v>
      </c>
      <c r="G52" s="32">
        <f>ROUND(E52*F52,2)</f>
        <v>28395.76</v>
      </c>
    </row>
    <row r="53" spans="1:7" s="67" customFormat="1" ht="12.75">
      <c r="A53" s="40" t="s">
        <v>78</v>
      </c>
      <c r="B53" s="41" t="s">
        <v>41</v>
      </c>
      <c r="C53" s="42"/>
      <c r="D53" s="43"/>
      <c r="E53" s="74"/>
      <c r="F53" s="75"/>
      <c r="G53" s="44">
        <f>SUM(G54:G58)</f>
        <v>213431.03999999998</v>
      </c>
    </row>
    <row r="54" spans="1:7" s="67" customFormat="1" ht="25.5">
      <c r="A54" s="33" t="s">
        <v>42</v>
      </c>
      <c r="B54" s="34"/>
      <c r="C54" s="46" t="s">
        <v>43</v>
      </c>
      <c r="D54" s="35" t="s">
        <v>19</v>
      </c>
      <c r="E54" s="32">
        <v>1846</v>
      </c>
      <c r="F54" s="72">
        <v>53.02</v>
      </c>
      <c r="G54" s="32">
        <f>ROUND(E54*F54,2)</f>
        <v>97874.92</v>
      </c>
    </row>
    <row r="55" spans="1:7" s="67" customFormat="1" ht="25.5">
      <c r="A55" s="33" t="s">
        <v>44</v>
      </c>
      <c r="B55" s="34"/>
      <c r="C55" s="35" t="s">
        <v>45</v>
      </c>
      <c r="D55" s="35" t="s">
        <v>19</v>
      </c>
      <c r="E55" s="32">
        <v>2200.6</v>
      </c>
      <c r="F55" s="72">
        <v>25.92</v>
      </c>
      <c r="G55" s="32">
        <f>ROUND(E55*F55,2)</f>
        <v>57039.55</v>
      </c>
    </row>
    <row r="56" spans="1:7" s="67" customFormat="1" ht="25.5">
      <c r="A56" s="33" t="s">
        <v>79</v>
      </c>
      <c r="B56" s="34"/>
      <c r="C56" s="35" t="s">
        <v>80</v>
      </c>
      <c r="D56" s="35" t="s">
        <v>57</v>
      </c>
      <c r="E56" s="32">
        <v>255</v>
      </c>
      <c r="F56" s="72">
        <v>131.59</v>
      </c>
      <c r="G56" s="32">
        <f>ROUND(E56*F56,2)</f>
        <v>33555.45</v>
      </c>
    </row>
    <row r="57" spans="1:7" s="67" customFormat="1" ht="12.75">
      <c r="A57" s="33" t="s">
        <v>81</v>
      </c>
      <c r="B57" s="34"/>
      <c r="C57" s="35" t="s">
        <v>82</v>
      </c>
      <c r="D57" s="35" t="s">
        <v>19</v>
      </c>
      <c r="E57" s="32">
        <v>354.6</v>
      </c>
      <c r="F57" s="72">
        <v>66.27</v>
      </c>
      <c r="G57" s="32">
        <f>ROUND(E57*F57,2)</f>
        <v>23499.34</v>
      </c>
    </row>
    <row r="58" spans="1:7" s="67" customFormat="1" ht="38.25">
      <c r="A58" s="33" t="s">
        <v>46</v>
      </c>
      <c r="B58" s="34"/>
      <c r="C58" s="35" t="s">
        <v>47</v>
      </c>
      <c r="D58" s="35" t="s">
        <v>48</v>
      </c>
      <c r="E58" s="32">
        <v>18</v>
      </c>
      <c r="F58" s="72">
        <v>81.21</v>
      </c>
      <c r="G58" s="32">
        <f>ROUND(E58*F58,2)</f>
        <v>1461.78</v>
      </c>
    </row>
    <row r="59" spans="1:7" s="67" customFormat="1" ht="12.75">
      <c r="A59" s="40" t="s">
        <v>83</v>
      </c>
      <c r="B59" s="41" t="s">
        <v>50</v>
      </c>
      <c r="C59" s="42"/>
      <c r="D59" s="43"/>
      <c r="E59" s="74"/>
      <c r="F59" s="75"/>
      <c r="G59" s="44">
        <f>SUM(G60)</f>
        <v>204655.8</v>
      </c>
    </row>
    <row r="60" spans="1:7" s="67" customFormat="1" ht="25.5">
      <c r="A60" s="33" t="s">
        <v>51</v>
      </c>
      <c r="B60" s="34"/>
      <c r="C60" s="46" t="s">
        <v>52</v>
      </c>
      <c r="D60" s="35" t="s">
        <v>19</v>
      </c>
      <c r="E60" s="32">
        <v>2200.6</v>
      </c>
      <c r="F60" s="72">
        <v>93</v>
      </c>
      <c r="G60" s="32">
        <f>ROUND(E60*F60,2)</f>
        <v>204655.8</v>
      </c>
    </row>
    <row r="61" spans="1:7" s="67" customFormat="1" ht="12.75">
      <c r="A61" s="29" t="s">
        <v>84</v>
      </c>
      <c r="B61" s="30" t="s">
        <v>85</v>
      </c>
      <c r="C61" s="77"/>
      <c r="D61" s="36"/>
      <c r="E61" s="31"/>
      <c r="F61" s="71"/>
      <c r="G61" s="31">
        <f>SUM(G62,G67,G72,G84)</f>
        <v>2778247.4699999997</v>
      </c>
    </row>
    <row r="62" spans="1:7" s="67" customFormat="1" ht="12.75">
      <c r="A62" s="40" t="s">
        <v>86</v>
      </c>
      <c r="B62" s="41" t="s">
        <v>87</v>
      </c>
      <c r="C62" s="42"/>
      <c r="D62" s="43"/>
      <c r="E62" s="74"/>
      <c r="F62" s="75"/>
      <c r="G62" s="44">
        <f>SUM(G63:G66)</f>
        <v>13619.08</v>
      </c>
    </row>
    <row r="63" spans="1:7" s="67" customFormat="1" ht="12.75">
      <c r="A63" s="33" t="s">
        <v>88</v>
      </c>
      <c r="B63" s="34"/>
      <c r="C63" s="35" t="s">
        <v>89</v>
      </c>
      <c r="D63" s="35" t="s">
        <v>90</v>
      </c>
      <c r="E63" s="32">
        <v>7397</v>
      </c>
      <c r="F63" s="72">
        <v>1.4</v>
      </c>
      <c r="G63" s="32">
        <f>ROUND(E63*F63,2)</f>
        <v>10355.8</v>
      </c>
    </row>
    <row r="64" spans="1:7" s="67" customFormat="1" ht="25.5">
      <c r="A64" s="33" t="s">
        <v>91</v>
      </c>
      <c r="B64" s="34"/>
      <c r="C64" s="35" t="s">
        <v>92</v>
      </c>
      <c r="D64" s="35" t="s">
        <v>48</v>
      </c>
      <c r="E64" s="32">
        <v>42.4</v>
      </c>
      <c r="F64" s="72">
        <v>41.4</v>
      </c>
      <c r="G64" s="32">
        <f>ROUND(E64*F64,2)</f>
        <v>1755.36</v>
      </c>
    </row>
    <row r="65" spans="1:7" s="67" customFormat="1" ht="12.75">
      <c r="A65" s="33" t="s">
        <v>93</v>
      </c>
      <c r="B65" s="34"/>
      <c r="C65" s="35" t="s">
        <v>94</v>
      </c>
      <c r="D65" s="35" t="s">
        <v>19</v>
      </c>
      <c r="E65" s="32">
        <v>36</v>
      </c>
      <c r="F65" s="72">
        <v>16.02</v>
      </c>
      <c r="G65" s="32">
        <f>ROUND(E65*F65,2)</f>
        <v>576.72</v>
      </c>
    </row>
    <row r="66" spans="1:7" s="67" customFormat="1" ht="25.5">
      <c r="A66" s="33" t="s">
        <v>95</v>
      </c>
      <c r="B66" s="34"/>
      <c r="C66" s="35" t="s">
        <v>96</v>
      </c>
      <c r="D66" s="35" t="s">
        <v>57</v>
      </c>
      <c r="E66" s="32">
        <v>320</v>
      </c>
      <c r="F66" s="72">
        <v>2.91</v>
      </c>
      <c r="G66" s="32">
        <f>ROUND(E66*F66,2)</f>
        <v>931.2</v>
      </c>
    </row>
    <row r="67" spans="1:7" s="67" customFormat="1" ht="12.75">
      <c r="A67" s="40" t="s">
        <v>97</v>
      </c>
      <c r="B67" s="41" t="s">
        <v>98</v>
      </c>
      <c r="C67" s="42"/>
      <c r="D67" s="43"/>
      <c r="E67" s="74"/>
      <c r="F67" s="75"/>
      <c r="G67" s="44">
        <f>SUM(G68:G71)</f>
        <v>1013151.15</v>
      </c>
    </row>
    <row r="68" spans="1:7" s="67" customFormat="1" ht="25.5">
      <c r="A68" s="33" t="s">
        <v>55</v>
      </c>
      <c r="B68" s="34"/>
      <c r="C68" s="35" t="s">
        <v>56</v>
      </c>
      <c r="D68" s="35" t="s">
        <v>57</v>
      </c>
      <c r="E68" s="32">
        <v>13496.7</v>
      </c>
      <c r="F68" s="72">
        <v>15.95</v>
      </c>
      <c r="G68" s="32">
        <f>ROUND(E68*F68,2)</f>
        <v>215272.37</v>
      </c>
    </row>
    <row r="69" spans="1:7" s="67" customFormat="1" ht="12.75">
      <c r="A69" s="33" t="s">
        <v>58</v>
      </c>
      <c r="B69" s="34"/>
      <c r="C69" s="35" t="s">
        <v>59</v>
      </c>
      <c r="D69" s="35" t="s">
        <v>60</v>
      </c>
      <c r="E69" s="32">
        <v>38380.8</v>
      </c>
      <c r="F69" s="72">
        <v>20.48</v>
      </c>
      <c r="G69" s="32">
        <f>ROUND(E69*F69,2)</f>
        <v>786038.78</v>
      </c>
    </row>
    <row r="70" spans="1:7" s="67" customFormat="1" ht="25.5">
      <c r="A70" s="33" t="s">
        <v>99</v>
      </c>
      <c r="B70" s="34"/>
      <c r="C70" s="35" t="s">
        <v>100</v>
      </c>
      <c r="D70" s="35" t="s">
        <v>57</v>
      </c>
      <c r="E70" s="32">
        <v>800</v>
      </c>
      <c r="F70" s="72">
        <v>9.96</v>
      </c>
      <c r="G70" s="32">
        <f>ROUND(E70*F70,2)</f>
        <v>7968</v>
      </c>
    </row>
    <row r="71" spans="1:7" s="67" customFormat="1" ht="12.75">
      <c r="A71" s="33" t="s">
        <v>101</v>
      </c>
      <c r="B71" s="34"/>
      <c r="C71" s="35" t="s">
        <v>102</v>
      </c>
      <c r="D71" s="35" t="s">
        <v>57</v>
      </c>
      <c r="E71" s="32">
        <v>800</v>
      </c>
      <c r="F71" s="72">
        <v>4.84</v>
      </c>
      <c r="G71" s="32">
        <f>ROUND(E71*F71,2)</f>
        <v>3872</v>
      </c>
    </row>
    <row r="72" spans="1:7" s="67" customFormat="1" ht="12.75">
      <c r="A72" s="40" t="s">
        <v>103</v>
      </c>
      <c r="B72" s="41" t="s">
        <v>41</v>
      </c>
      <c r="C72" s="42"/>
      <c r="D72" s="43"/>
      <c r="E72" s="74"/>
      <c r="F72" s="75"/>
      <c r="G72" s="44">
        <f>SUM(G73:G83)</f>
        <v>1728738.4400000002</v>
      </c>
    </row>
    <row r="73" spans="1:7" s="67" customFormat="1" ht="25.5">
      <c r="A73" s="45" t="s">
        <v>104</v>
      </c>
      <c r="B73" s="34"/>
      <c r="C73" s="47" t="s">
        <v>105</v>
      </c>
      <c r="D73" s="35" t="s">
        <v>106</v>
      </c>
      <c r="E73" s="32">
        <v>2</v>
      </c>
      <c r="F73" s="72">
        <v>125</v>
      </c>
      <c r="G73" s="32">
        <f aca="true" t="shared" si="0" ref="G73:G83">ROUND(E73*F73,2)</f>
        <v>250</v>
      </c>
    </row>
    <row r="74" spans="1:7" s="67" customFormat="1" ht="12.75">
      <c r="A74" s="33" t="s">
        <v>107</v>
      </c>
      <c r="B74" s="34"/>
      <c r="C74" s="46" t="s">
        <v>108</v>
      </c>
      <c r="D74" s="35" t="s">
        <v>19</v>
      </c>
      <c r="E74" s="32">
        <v>3373.3</v>
      </c>
      <c r="F74" s="72">
        <v>424.44</v>
      </c>
      <c r="G74" s="32">
        <f t="shared" si="0"/>
        <v>1431763.45</v>
      </c>
    </row>
    <row r="75" spans="1:7" s="67" customFormat="1" ht="12.75">
      <c r="A75" s="33" t="s">
        <v>109</v>
      </c>
      <c r="B75" s="34"/>
      <c r="C75" s="35" t="s">
        <v>110</v>
      </c>
      <c r="D75" s="35" t="s">
        <v>19</v>
      </c>
      <c r="E75" s="32">
        <v>3373.3</v>
      </c>
      <c r="F75" s="72">
        <v>4.22</v>
      </c>
      <c r="G75" s="32">
        <f t="shared" si="0"/>
        <v>14235.33</v>
      </c>
    </row>
    <row r="76" spans="1:7" s="67" customFormat="1" ht="25.5">
      <c r="A76" s="33" t="s">
        <v>111</v>
      </c>
      <c r="B76" s="34"/>
      <c r="C76" s="46" t="s">
        <v>112</v>
      </c>
      <c r="D76" s="35" t="s">
        <v>19</v>
      </c>
      <c r="E76" s="32">
        <v>120</v>
      </c>
      <c r="F76" s="72">
        <v>1571.49</v>
      </c>
      <c r="G76" s="32">
        <f t="shared" si="0"/>
        <v>188578.8</v>
      </c>
    </row>
    <row r="77" spans="1:7" s="67" customFormat="1" ht="25.5">
      <c r="A77" s="33" t="s">
        <v>113</v>
      </c>
      <c r="B77" s="34"/>
      <c r="C77" s="46" t="s">
        <v>114</v>
      </c>
      <c r="D77" s="35" t="s">
        <v>19</v>
      </c>
      <c r="E77" s="32">
        <v>13.8</v>
      </c>
      <c r="F77" s="72">
        <v>3581.22</v>
      </c>
      <c r="G77" s="32">
        <f t="shared" si="0"/>
        <v>49420.84</v>
      </c>
    </row>
    <row r="78" spans="1:7" s="67" customFormat="1" ht="12.75">
      <c r="A78" s="33" t="s">
        <v>115</v>
      </c>
      <c r="B78" s="34"/>
      <c r="C78" s="46" t="s">
        <v>116</v>
      </c>
      <c r="D78" s="35" t="s">
        <v>19</v>
      </c>
      <c r="E78" s="32">
        <v>3373.3</v>
      </c>
      <c r="F78" s="72">
        <v>9.48</v>
      </c>
      <c r="G78" s="32">
        <f t="shared" si="0"/>
        <v>31978.88</v>
      </c>
    </row>
    <row r="79" spans="1:7" s="67" customFormat="1" ht="12.75">
      <c r="A79" s="45" t="s">
        <v>117</v>
      </c>
      <c r="B79" s="34"/>
      <c r="C79" s="35" t="s">
        <v>118</v>
      </c>
      <c r="D79" s="35" t="s">
        <v>90</v>
      </c>
      <c r="E79" s="32">
        <v>1459</v>
      </c>
      <c r="F79" s="72">
        <v>5.01</v>
      </c>
      <c r="G79" s="32">
        <f t="shared" si="0"/>
        <v>7309.59</v>
      </c>
    </row>
    <row r="80" spans="1:7" s="67" customFormat="1" ht="12.75">
      <c r="A80" s="45" t="s">
        <v>119</v>
      </c>
      <c r="B80" s="34"/>
      <c r="C80" s="35" t="s">
        <v>120</v>
      </c>
      <c r="D80" s="35" t="s">
        <v>90</v>
      </c>
      <c r="E80" s="32">
        <v>45</v>
      </c>
      <c r="F80" s="72">
        <v>4.95</v>
      </c>
      <c r="G80" s="32">
        <f t="shared" si="0"/>
        <v>222.75</v>
      </c>
    </row>
    <row r="81" spans="1:7" s="67" customFormat="1" ht="25.5">
      <c r="A81" s="45" t="s">
        <v>121</v>
      </c>
      <c r="B81" s="34"/>
      <c r="C81" s="47" t="s">
        <v>122</v>
      </c>
      <c r="D81" s="35" t="s">
        <v>123</v>
      </c>
      <c r="E81" s="32">
        <v>120</v>
      </c>
      <c r="F81" s="72">
        <v>10.47</v>
      </c>
      <c r="G81" s="32">
        <f t="shared" si="0"/>
        <v>1256.4</v>
      </c>
    </row>
    <row r="82" spans="1:7" s="67" customFormat="1" ht="25.5">
      <c r="A82" s="45" t="s">
        <v>124</v>
      </c>
      <c r="B82" s="34"/>
      <c r="C82" s="47" t="s">
        <v>125</v>
      </c>
      <c r="D82" s="35" t="s">
        <v>123</v>
      </c>
      <c r="E82" s="32">
        <v>120</v>
      </c>
      <c r="F82" s="72">
        <v>13.18</v>
      </c>
      <c r="G82" s="32">
        <f t="shared" si="0"/>
        <v>1581.6</v>
      </c>
    </row>
    <row r="83" spans="1:7" s="67" customFormat="1" ht="25.5">
      <c r="A83" s="45" t="s">
        <v>126</v>
      </c>
      <c r="B83" s="34"/>
      <c r="C83" s="47" t="s">
        <v>127</v>
      </c>
      <c r="D83" s="35" t="s">
        <v>123</v>
      </c>
      <c r="E83" s="32">
        <v>120</v>
      </c>
      <c r="F83" s="72">
        <v>17.84</v>
      </c>
      <c r="G83" s="32">
        <f t="shared" si="0"/>
        <v>2140.8</v>
      </c>
    </row>
    <row r="84" spans="1:7" s="67" customFormat="1" ht="12.75">
      <c r="A84" s="40" t="s">
        <v>128</v>
      </c>
      <c r="B84" s="41" t="s">
        <v>129</v>
      </c>
      <c r="C84" s="42"/>
      <c r="D84" s="43"/>
      <c r="E84" s="74"/>
      <c r="F84" s="75"/>
      <c r="G84" s="44">
        <f>SUM(G85)</f>
        <v>22738.8</v>
      </c>
    </row>
    <row r="85" spans="1:7" s="67" customFormat="1" ht="38.25">
      <c r="A85" s="45" t="s">
        <v>46</v>
      </c>
      <c r="B85" s="34"/>
      <c r="C85" s="47" t="s">
        <v>47</v>
      </c>
      <c r="D85" s="35" t="s">
        <v>48</v>
      </c>
      <c r="E85" s="32">
        <v>280</v>
      </c>
      <c r="F85" s="72">
        <v>81.21</v>
      </c>
      <c r="G85" s="32">
        <f>ROUND(E85*F85,2)</f>
        <v>22738.8</v>
      </c>
    </row>
    <row r="86" spans="1:7" ht="12.75">
      <c r="A86" s="29" t="s">
        <v>130</v>
      </c>
      <c r="B86" s="30" t="s">
        <v>131</v>
      </c>
      <c r="C86" s="77"/>
      <c r="D86" s="36"/>
      <c r="E86" s="31"/>
      <c r="F86" s="71"/>
      <c r="G86" s="31">
        <f>SUM(G87)</f>
        <v>298059.55</v>
      </c>
    </row>
    <row r="87" spans="1:7" ht="12.75">
      <c r="A87" s="40" t="s">
        <v>132</v>
      </c>
      <c r="B87" s="41" t="s">
        <v>41</v>
      </c>
      <c r="C87" s="42"/>
      <c r="D87" s="43"/>
      <c r="E87" s="74"/>
      <c r="F87" s="75"/>
      <c r="G87" s="44">
        <f>SUM(G88:G106)</f>
        <v>298059.55</v>
      </c>
    </row>
    <row r="88" spans="1:7" ht="25.5">
      <c r="A88" s="33" t="s">
        <v>42</v>
      </c>
      <c r="B88" s="34"/>
      <c r="C88" s="46" t="s">
        <v>43</v>
      </c>
      <c r="D88" s="35" t="s">
        <v>19</v>
      </c>
      <c r="E88" s="32">
        <v>2462.2</v>
      </c>
      <c r="F88" s="72">
        <v>53.02</v>
      </c>
      <c r="G88" s="32">
        <f aca="true" t="shared" si="1" ref="G88:G106">ROUND(E88*F88,2)</f>
        <v>130545.84</v>
      </c>
    </row>
    <row r="89" spans="1:7" ht="25.5">
      <c r="A89" s="45" t="s">
        <v>44</v>
      </c>
      <c r="B89" s="34"/>
      <c r="C89" s="35" t="s">
        <v>45</v>
      </c>
      <c r="D89" s="35" t="s">
        <v>19</v>
      </c>
      <c r="E89" s="32">
        <v>2462.2</v>
      </c>
      <c r="F89" s="72">
        <v>25.92</v>
      </c>
      <c r="G89" s="32">
        <f t="shared" si="1"/>
        <v>63820.22</v>
      </c>
    </row>
    <row r="90" spans="1:7" ht="12.75">
      <c r="A90" s="45" t="s">
        <v>133</v>
      </c>
      <c r="B90" s="34"/>
      <c r="C90" s="35" t="s">
        <v>134</v>
      </c>
      <c r="D90" s="35" t="s">
        <v>57</v>
      </c>
      <c r="E90" s="32">
        <v>1056</v>
      </c>
      <c r="F90" s="72">
        <v>2.93</v>
      </c>
      <c r="G90" s="32">
        <f t="shared" si="1"/>
        <v>3094.08</v>
      </c>
    </row>
    <row r="91" spans="1:7" ht="25.5">
      <c r="A91" s="45" t="s">
        <v>135</v>
      </c>
      <c r="B91" s="34"/>
      <c r="C91" s="35" t="s">
        <v>136</v>
      </c>
      <c r="D91" s="35" t="s">
        <v>19</v>
      </c>
      <c r="E91" s="32">
        <v>132</v>
      </c>
      <c r="F91" s="72">
        <v>15.53</v>
      </c>
      <c r="G91" s="32">
        <f t="shared" si="1"/>
        <v>2049.96</v>
      </c>
    </row>
    <row r="92" spans="1:7" ht="25.5">
      <c r="A92" s="45" t="s">
        <v>137</v>
      </c>
      <c r="B92" s="34"/>
      <c r="C92" s="35" t="s">
        <v>138</v>
      </c>
      <c r="D92" s="35" t="s">
        <v>106</v>
      </c>
      <c r="E92" s="32">
        <v>1</v>
      </c>
      <c r="F92" s="72">
        <v>217</v>
      </c>
      <c r="G92" s="32">
        <f t="shared" si="1"/>
        <v>217</v>
      </c>
    </row>
    <row r="93" spans="1:7" ht="25.5">
      <c r="A93" s="45" t="s">
        <v>139</v>
      </c>
      <c r="B93" s="34"/>
      <c r="C93" s="35" t="s">
        <v>140</v>
      </c>
      <c r="D93" s="35" t="s">
        <v>48</v>
      </c>
      <c r="E93" s="32">
        <v>8</v>
      </c>
      <c r="F93" s="72">
        <v>258.75</v>
      </c>
      <c r="G93" s="32">
        <f t="shared" si="1"/>
        <v>2070</v>
      </c>
    </row>
    <row r="94" spans="1:7" ht="25.5">
      <c r="A94" s="45" t="s">
        <v>141</v>
      </c>
      <c r="B94" s="34"/>
      <c r="C94" s="35" t="s">
        <v>142</v>
      </c>
      <c r="D94" s="35" t="s">
        <v>19</v>
      </c>
      <c r="E94" s="32">
        <v>132</v>
      </c>
      <c r="F94" s="72">
        <v>81.77</v>
      </c>
      <c r="G94" s="32">
        <f t="shared" si="1"/>
        <v>10793.64</v>
      </c>
    </row>
    <row r="95" spans="1:7" ht="25.5">
      <c r="A95" s="45" t="s">
        <v>143</v>
      </c>
      <c r="B95" s="34"/>
      <c r="C95" s="35" t="s">
        <v>144</v>
      </c>
      <c r="D95" s="35" t="s">
        <v>48</v>
      </c>
      <c r="E95" s="32">
        <v>4</v>
      </c>
      <c r="F95" s="72">
        <v>6179.61</v>
      </c>
      <c r="G95" s="32">
        <f t="shared" si="1"/>
        <v>24718.44</v>
      </c>
    </row>
    <row r="96" spans="1:7" ht="12.75">
      <c r="A96" s="45" t="s">
        <v>117</v>
      </c>
      <c r="B96" s="34"/>
      <c r="C96" s="35" t="s">
        <v>118</v>
      </c>
      <c r="D96" s="35" t="s">
        <v>90</v>
      </c>
      <c r="E96" s="32">
        <v>228</v>
      </c>
      <c r="F96" s="72">
        <v>5.01</v>
      </c>
      <c r="G96" s="32">
        <f t="shared" si="1"/>
        <v>1142.28</v>
      </c>
    </row>
    <row r="97" spans="1:7" ht="12.75">
      <c r="A97" s="45" t="s">
        <v>119</v>
      </c>
      <c r="B97" s="34"/>
      <c r="C97" s="35" t="s">
        <v>120</v>
      </c>
      <c r="D97" s="35" t="s">
        <v>90</v>
      </c>
      <c r="E97" s="32">
        <v>8</v>
      </c>
      <c r="F97" s="72">
        <v>4.95</v>
      </c>
      <c r="G97" s="32">
        <f t="shared" si="1"/>
        <v>39.6</v>
      </c>
    </row>
    <row r="98" spans="1:7" ht="25.5">
      <c r="A98" s="45" t="s">
        <v>104</v>
      </c>
      <c r="B98" s="34"/>
      <c r="C98" s="35" t="s">
        <v>105</v>
      </c>
      <c r="D98" s="35" t="s">
        <v>106</v>
      </c>
      <c r="E98" s="32">
        <v>1</v>
      </c>
      <c r="F98" s="72">
        <v>125</v>
      </c>
      <c r="G98" s="32">
        <f t="shared" si="1"/>
        <v>125</v>
      </c>
    </row>
    <row r="99" spans="1:7" ht="25.5">
      <c r="A99" s="33" t="s">
        <v>121</v>
      </c>
      <c r="B99" s="34"/>
      <c r="C99" s="35" t="s">
        <v>122</v>
      </c>
      <c r="D99" s="35" t="s">
        <v>123</v>
      </c>
      <c r="E99" s="32">
        <v>30</v>
      </c>
      <c r="F99" s="72">
        <v>10.47</v>
      </c>
      <c r="G99" s="32">
        <f t="shared" si="1"/>
        <v>314.1</v>
      </c>
    </row>
    <row r="100" spans="1:7" ht="25.5">
      <c r="A100" s="45" t="s">
        <v>124</v>
      </c>
      <c r="B100" s="34"/>
      <c r="C100" s="35" t="s">
        <v>125</v>
      </c>
      <c r="D100" s="35" t="s">
        <v>123</v>
      </c>
      <c r="E100" s="32">
        <v>30</v>
      </c>
      <c r="F100" s="72">
        <v>13.18</v>
      </c>
      <c r="G100" s="32">
        <f t="shared" si="1"/>
        <v>395.4</v>
      </c>
    </row>
    <row r="101" spans="1:7" ht="25.5">
      <c r="A101" s="45" t="s">
        <v>126</v>
      </c>
      <c r="B101" s="34"/>
      <c r="C101" s="35" t="s">
        <v>127</v>
      </c>
      <c r="D101" s="35" t="s">
        <v>123</v>
      </c>
      <c r="E101" s="32">
        <v>30</v>
      </c>
      <c r="F101" s="72">
        <v>17.84</v>
      </c>
      <c r="G101" s="32">
        <f t="shared" si="1"/>
        <v>535.2</v>
      </c>
    </row>
    <row r="102" spans="1:7" ht="12.75">
      <c r="A102" s="45" t="s">
        <v>145</v>
      </c>
      <c r="B102" s="34"/>
      <c r="C102" s="35" t="s">
        <v>146</v>
      </c>
      <c r="D102" s="35" t="s">
        <v>19</v>
      </c>
      <c r="E102" s="32">
        <v>554.4</v>
      </c>
      <c r="F102" s="72">
        <v>84.25</v>
      </c>
      <c r="G102" s="32">
        <f t="shared" si="1"/>
        <v>46708.2</v>
      </c>
    </row>
    <row r="103" spans="1:7" ht="25.5">
      <c r="A103" s="45" t="s">
        <v>147</v>
      </c>
      <c r="B103" s="34"/>
      <c r="C103" s="35" t="s">
        <v>148</v>
      </c>
      <c r="D103" s="35" t="s">
        <v>48</v>
      </c>
      <c r="E103" s="32">
        <v>4</v>
      </c>
      <c r="F103" s="72">
        <v>2449.86</v>
      </c>
      <c r="G103" s="32">
        <f t="shared" si="1"/>
        <v>9799.44</v>
      </c>
    </row>
    <row r="104" spans="1:7" ht="25.5">
      <c r="A104" s="45" t="s">
        <v>149</v>
      </c>
      <c r="B104" s="34"/>
      <c r="C104" s="35" t="s">
        <v>150</v>
      </c>
      <c r="D104" s="35" t="s">
        <v>48</v>
      </c>
      <c r="E104" s="32">
        <v>4</v>
      </c>
      <c r="F104" s="72">
        <v>60.2</v>
      </c>
      <c r="G104" s="32">
        <f t="shared" si="1"/>
        <v>240.8</v>
      </c>
    </row>
    <row r="105" spans="1:7" ht="12.75">
      <c r="A105" s="33" t="s">
        <v>109</v>
      </c>
      <c r="B105" s="34"/>
      <c r="C105" s="35" t="s">
        <v>110</v>
      </c>
      <c r="D105" s="35" t="s">
        <v>19</v>
      </c>
      <c r="E105" s="32">
        <v>132</v>
      </c>
      <c r="F105" s="72">
        <v>4.22</v>
      </c>
      <c r="G105" s="32">
        <f t="shared" si="1"/>
        <v>557.04</v>
      </c>
    </row>
    <row r="106" spans="1:7" ht="38.25">
      <c r="A106" s="33" t="s">
        <v>46</v>
      </c>
      <c r="B106" s="34"/>
      <c r="C106" s="35" t="s">
        <v>47</v>
      </c>
      <c r="D106" s="35" t="s">
        <v>48</v>
      </c>
      <c r="E106" s="32">
        <v>11</v>
      </c>
      <c r="F106" s="72">
        <v>81.21</v>
      </c>
      <c r="G106" s="32">
        <f t="shared" si="1"/>
        <v>893.31</v>
      </c>
    </row>
    <row r="107" spans="1:7" ht="12.75">
      <c r="A107" s="29" t="s">
        <v>151</v>
      </c>
      <c r="B107" s="30" t="s">
        <v>152</v>
      </c>
      <c r="C107" s="77"/>
      <c r="D107" s="36"/>
      <c r="E107" s="31"/>
      <c r="F107" s="71"/>
      <c r="G107" s="31">
        <f>SUM(G108)</f>
        <v>4145.09</v>
      </c>
    </row>
    <row r="108" spans="1:7" ht="25.5">
      <c r="A108" s="33" t="s">
        <v>79</v>
      </c>
      <c r="B108" s="34"/>
      <c r="C108" s="35" t="s">
        <v>80</v>
      </c>
      <c r="D108" s="35" t="s">
        <v>57</v>
      </c>
      <c r="E108" s="32">
        <v>31.5</v>
      </c>
      <c r="F108" s="72">
        <v>131.59</v>
      </c>
      <c r="G108" s="32">
        <f>ROUND(E108*F108,2)</f>
        <v>4145.09</v>
      </c>
    </row>
    <row r="109" spans="1:7" ht="12.75">
      <c r="A109" s="29" t="s">
        <v>153</v>
      </c>
      <c r="B109" s="30" t="s">
        <v>154</v>
      </c>
      <c r="C109" s="77"/>
      <c r="D109" s="48"/>
      <c r="E109" s="31"/>
      <c r="F109" s="71"/>
      <c r="G109" s="31">
        <f>SUM(G110:G111)</f>
        <v>746.4</v>
      </c>
    </row>
    <row r="110" spans="1:7" ht="12.75">
      <c r="A110" s="45" t="s">
        <v>155</v>
      </c>
      <c r="B110" s="34"/>
      <c r="C110" s="47" t="s">
        <v>156</v>
      </c>
      <c r="D110" s="35" t="s">
        <v>157</v>
      </c>
      <c r="E110" s="32">
        <v>4560</v>
      </c>
      <c r="F110" s="72">
        <v>0.15</v>
      </c>
      <c r="G110" s="32">
        <f>ROUND(E110*F110,2)</f>
        <v>684</v>
      </c>
    </row>
    <row r="111" spans="1:7" ht="12.75">
      <c r="A111" s="45" t="s">
        <v>158</v>
      </c>
      <c r="B111" s="34"/>
      <c r="C111" s="35" t="s">
        <v>159</v>
      </c>
      <c r="D111" s="35" t="s">
        <v>57</v>
      </c>
      <c r="E111" s="32">
        <v>12</v>
      </c>
      <c r="F111" s="72">
        <v>5.2</v>
      </c>
      <c r="G111" s="32">
        <f>ROUND(E111*F111,2)</f>
        <v>62.4</v>
      </c>
    </row>
    <row r="112" spans="1:7" ht="12.75">
      <c r="A112" s="29" t="s">
        <v>160</v>
      </c>
      <c r="B112" s="30" t="s">
        <v>161</v>
      </c>
      <c r="C112" s="77"/>
      <c r="D112" s="36"/>
      <c r="E112" s="31"/>
      <c r="F112" s="71"/>
      <c r="G112" s="31">
        <f>SUM(G113)</f>
        <v>212064</v>
      </c>
    </row>
    <row r="113" spans="1:7" ht="12.75">
      <c r="A113" s="33" t="s">
        <v>81</v>
      </c>
      <c r="B113" s="34"/>
      <c r="C113" s="35" t="s">
        <v>82</v>
      </c>
      <c r="D113" s="35" t="s">
        <v>19</v>
      </c>
      <c r="E113" s="32">
        <v>3200</v>
      </c>
      <c r="F113" s="72">
        <v>66.27</v>
      </c>
      <c r="G113" s="32">
        <f>ROUND(E113*F113,2)</f>
        <v>212064</v>
      </c>
    </row>
    <row r="114" spans="1:7" ht="12.75">
      <c r="A114" s="29" t="s">
        <v>162</v>
      </c>
      <c r="B114" s="30" t="s">
        <v>163</v>
      </c>
      <c r="C114" s="77"/>
      <c r="D114" s="36"/>
      <c r="E114" s="31"/>
      <c r="F114" s="71"/>
      <c r="G114" s="31">
        <f>SUM(G115:G116)</f>
        <v>34330.41</v>
      </c>
    </row>
    <row r="115" spans="1:7" ht="12.75">
      <c r="A115" s="33" t="s">
        <v>164</v>
      </c>
      <c r="B115" s="34"/>
      <c r="C115" s="35" t="s">
        <v>165</v>
      </c>
      <c r="D115" s="35" t="s">
        <v>19</v>
      </c>
      <c r="E115" s="32">
        <v>4500</v>
      </c>
      <c r="F115" s="72">
        <v>7.25</v>
      </c>
      <c r="G115" s="32">
        <f>ROUND(E115*F115,2)</f>
        <v>32625</v>
      </c>
    </row>
    <row r="116" spans="1:7" ht="38.25">
      <c r="A116" s="33" t="s">
        <v>46</v>
      </c>
      <c r="B116" s="34"/>
      <c r="C116" s="35" t="s">
        <v>47</v>
      </c>
      <c r="D116" s="35" t="s">
        <v>48</v>
      </c>
      <c r="E116" s="32">
        <v>21</v>
      </c>
      <c r="F116" s="72">
        <v>81.21</v>
      </c>
      <c r="G116" s="32">
        <f>ROUND(E116*F116,2)</f>
        <v>1705.41</v>
      </c>
    </row>
    <row r="117" spans="1:7" ht="12.75">
      <c r="A117" s="49"/>
      <c r="B117" s="50"/>
      <c r="C117" s="51" t="s">
        <v>166</v>
      </c>
      <c r="D117" s="52"/>
      <c r="E117" s="53"/>
      <c r="F117" s="54"/>
      <c r="G117" s="55">
        <f>SUM(G8,G18)</f>
        <v>4836820.83</v>
      </c>
    </row>
    <row r="118" spans="1:7" ht="12.75">
      <c r="A118" s="56"/>
      <c r="B118" s="57"/>
      <c r="C118" s="58" t="s">
        <v>167</v>
      </c>
      <c r="D118" s="59">
        <v>0.35</v>
      </c>
      <c r="E118" s="60"/>
      <c r="F118" s="5"/>
      <c r="G118" s="61">
        <f>G117*D118</f>
        <v>1692887.2905</v>
      </c>
    </row>
    <row r="119" spans="1:7" ht="12.75">
      <c r="A119" s="62"/>
      <c r="B119" s="63"/>
      <c r="C119" s="64" t="s">
        <v>168</v>
      </c>
      <c r="D119" s="65"/>
      <c r="E119" s="66"/>
      <c r="F119" s="6"/>
      <c r="G119" s="55">
        <f>G117+G118</f>
        <v>6529708.1205</v>
      </c>
    </row>
  </sheetData>
  <sheetProtection formatCells="0" formatColumns="0" formatRows="0" insertColumns="0" insertRows="0" insertHyperlinks="0" deleteColumns="0" deleteRows="0" sort="0" autoFilter="0" pivotTables="0"/>
  <mergeCells count="3">
    <mergeCell ref="B2:G2"/>
    <mergeCell ref="B3:G3"/>
    <mergeCell ref="B4:G4"/>
  </mergeCells>
  <conditionalFormatting sqref="A4314 A8955:A8957 B8946 B8909 B8921 B8866 B8844 B8825 B8700 B8645:B8646 B8690 B8656 B8807 B8669 B8653 B8635 B8567 B8592 B8599 B8601:B8602 B8608 B8617 B8620 B8719:B8720 B8726 B8739 B8744 B8747 B8751:B8752 B8765 B8778 B8782 B8790 B8801:B8802 B8810 B8819 B8837 B8860 B8873 B8882:B8883 B8937 A8627:B8627 A7">
    <cfRule type="cellIs" priority="19" dxfId="3" operator="equal" stopIfTrue="1">
      <formula>1505</formula>
    </cfRule>
  </conditionalFormatting>
  <conditionalFormatting sqref="D4562 A2793 A1668 A1637:A1639 D4564 F4564 A2957 A2990 A3131 A3261 A3268 A3270 A3513 A3522 A3525 A3535 A3548 A3722 A3727 A3771 A3787 A3982 A4022 A4026 A4208 A4312 A4467 A2896 A2933 A2949 A2953 A2835:A2836 A2848 A2861 A2870 A2878:A2879 A3089:A3090 A3100 A3178:A3179 A3188 A2816 A2996 A3003 A3006 A3014 A3137 A3141 A3144 A3152 A3280 A3283 A3289 A3305 A3568 A3595 A3736 A3740 A3743 A3748 A3830 A3838 A3845 A3862 A4159 A4164 A4167 A4172 A4323 A4329 A4336 A4350 A4478 A4484 A2863 A2826 A2830 A2881 A3031 A3033 A3035 A3155 A3169 A3171 A3173 A3308 A3325 A3327 A3604 A3606 A3619 A3624 A3750 A3752 A3761 A3870 A3875 A3880 A4181 A4183 A4197 A4202 A4365 A4520 A4526 A4533 A4338 A4492 A4354 A4360:A4361 A4374:A4375 A4504 A4510 A4522 A4529 A4385 A4390 A4399 A4545 A4551 A4558 A4564 A2616:A2617 A2626 A2636 A2639 A2663:A2664 A2678 A2737:A2738 A2749 A2754 A2788 A2790 A2800 A2611 A2769 A2195 A2202 A2208 A2211 A2228 A2235 A2244 A2246 A2249 A2254 A2270:A2271 A2278 A2455:A2456 A2482 A2525 A2258 A2293 A2298 A2304 A2579 A2585 A2601 A2609 A2535 A2542 A2546 A2268 A2285 A2348 A2553 A2555 A2570 A1744 A1750 A1759 A2015 A1767:A1768 A1795 A1813 A1823 A1830 A1837 A1911 A1913:A1914 A1947 A1992 A2023:A2024 A2033 A2069:A2070 A2107 A2157:A2158 A2164 A2170 A2178 A1657 A1666 A1683 A2065 A2020 A2049 A2051 A2057 A2059 A1708 A1712 A1732 A1735 A4537 A4562 A2353 A2360 A8877:F8877 A7270 A7303 A7444 A7574 A7581 A7583 A7826 A7835 A7838 A7848 A7861 A8035:B8035 A8040:B8040 A8084:B8084 A8100:B8100 A8295:B8295 A8335:B8335 A8339:B8339 A8625:B8625 A8780:B8780 A7209 A7246 A7262 A7266 A7148:A7149 A7161 A7174 A7183 A7191:A7192 A7402:A7403 A7413 A7491:A7492 A7501 A7129 A7309 A7316 A7319 A7327 A7450 A7454 A7457 A7465 A7593 A7596 A7602 A7618 A7881 A8056:B8056 A8061:B8061 A8143:B8143 A8151:B8151 A8158:B8158 A8175:B8175 A8472:B8472 A8477:B8477 A8480:B8480 A8485:B8485 A8636:B8636 A8642:B8642 A8649:B8649 A8663:B8663 A8791:B8791 A8797:B8797 A7176 A7139 A7143 A7194 A7344 A7346 A7348 A7468 A7482 A7484 A7486 A7621 A7638 A7640 A7917:B7917 A7919:B7919 A7932:B7932 A7937:B7937 A8063:B8063 A8074:B8074 A8183:B8183 A8188:B8188 A8193:B8193 A8494:B8494 A8496:B8496 A8510:B8510 A8678:B8678 A8833:B8833 A8839:B8839 A8846:B8846 A8651:B8651 A8805:B8805 A8667:B8667 A8673:B8674 A8687:B8688 A8817:B8817 A8823:B8823 A8835:B8835 A8842:B8842 A8698:B8698 A8703:B8703 A8712:B8712 A8858:B8858 A8864:B8864 A8871:B8871 A6929:A6930 A6939 A6949 A6952 A6976:A6977 A6991 A7050:A7051 A7062 A7067 A7101 A7103 A7113 A6924 A7082 A6508 A6515 A6521 A6524 A6541 A6548 A6557 A6559 A6562 A6567 A6583:A6584 A6591 A6768:A6769 A6795 A6838 A6571 A6606 A6611 A6617 A6892 A6898 A6914 A6922 A6848 A6855 A6859 A6581 A6598 A6661 A6866 A6868 A6883 A6057 A6063 A6072 A6328 A6080:A6081 A6108 A6126 A6136 A6143 A6150 A6224 A6226:A6227 A6260 A6305 A6336:A6337 A6346 A6382:A6383 A6420 A6470:A6471 A6477 A6483 A6491 A5970 A5979 A5996 A6378 A6333 A6362 A6364 A6370 A6372 A6021 A6025 A6045 A6048 A8850:B8850 A8875:B8875 A6666 A6673 D8875 A8521:B8521 A7908:B7908 A8049:B8049 A8515:B8515 A7106 A5981 A5950:A5952 B8661">
    <cfRule type="cellIs" priority="18" dxfId="4" operator="equal" stopIfTrue="1">
      <formula>1505</formula>
    </cfRule>
  </conditionalFormatting>
  <conditionalFormatting sqref="A8">
    <cfRule type="cellIs" priority="1" dxfId="3" operator="equal" stopIfTrue="1">
      <formula>1505</formula>
    </cfRule>
  </conditionalFormatting>
  <printOptions horizontalCentered="1"/>
  <pageMargins left="0.5905511811023623" right="0.1968503937007874" top="0.5905511811023623" bottom="0.7874015748031497" header="0.2362204724409449" footer="0.15748031496062992"/>
  <pageSetup fitToHeight="0" horizontalDpi="300" verticalDpi="300" orientation="portrait" paperSize="9" scale="72" r:id="rId2"/>
  <headerFooter alignWithMargins="0">
    <oddFooter xml:space="preserve">&amp;L&amp;8&amp;P/&amp;N &amp;R&amp;8&amp;F
   Base: Boletim 164 - Dezembro/2014
com desoneração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 TERASSAKA DIAS</dc:creator>
  <cp:keywords/>
  <dc:description/>
  <cp:lastModifiedBy>AMELIA TIEMI M. TAKEDA</cp:lastModifiedBy>
  <cp:lastPrinted>2015-05-04T18:43:12Z</cp:lastPrinted>
  <dcterms:created xsi:type="dcterms:W3CDTF">2015-01-12T16:38:52Z</dcterms:created>
  <dcterms:modified xsi:type="dcterms:W3CDTF">2015-05-05T12:55:00Z</dcterms:modified>
  <cp:category/>
  <cp:version/>
  <cp:contentType/>
  <cp:contentStatus/>
</cp:coreProperties>
</file>